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autoCompressPictures="0"/>
  <bookViews>
    <workbookView xWindow="0" yWindow="-435" windowWidth="20730" windowHeight="11760"/>
  </bookViews>
  <sheets>
    <sheet name="Der VollFinanzp." sheetId="1" r:id="rId1"/>
  </sheets>
  <calcPr calcId="145621" concurrentCalc="0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33" i="1" l="1"/>
  <c r="E38" i="1"/>
  <c r="C41" i="1"/>
  <c r="E39" i="1"/>
  <c r="C40" i="1"/>
  <c r="C42" i="1"/>
  <c r="H25" i="1"/>
  <c r="D26" i="1"/>
  <c r="C28" i="1"/>
  <c r="D30" i="1"/>
  <c r="C33" i="1"/>
  <c r="G25" i="1"/>
  <c r="F25" i="1"/>
  <c r="E25" i="1"/>
  <c r="D25" i="1"/>
  <c r="H33" i="1"/>
  <c r="C25" i="1"/>
  <c r="H22" i="1"/>
  <c r="G22" i="1"/>
  <c r="F22" i="1"/>
  <c r="E22" i="1"/>
  <c r="D22" i="1"/>
  <c r="C45" i="1"/>
  <c r="C22" i="1"/>
  <c r="C34" i="1"/>
  <c r="C35" i="1"/>
  <c r="D28" i="1"/>
  <c r="E30" i="1"/>
  <c r="F26" i="1"/>
  <c r="G33" i="1"/>
  <c r="H26" i="1"/>
  <c r="F33" i="1"/>
  <c r="G26" i="1"/>
  <c r="E33" i="1"/>
  <c r="E26" i="1"/>
  <c r="D34" i="1"/>
  <c r="E28" i="1"/>
  <c r="E34" i="1"/>
  <c r="E35" i="1"/>
  <c r="D35" i="1"/>
  <c r="F30" i="1"/>
  <c r="F28" i="1"/>
  <c r="F34" i="1"/>
  <c r="G30" i="1"/>
  <c r="G28" i="1"/>
  <c r="F35" i="1"/>
  <c r="G34" i="1"/>
  <c r="H30" i="1"/>
  <c r="G35" i="1"/>
  <c r="H29" i="1"/>
  <c r="H28" i="1"/>
  <c r="H34" i="1"/>
  <c r="H35" i="1"/>
  <c r="C44" i="1"/>
  <c r="C46" i="1"/>
</calcChain>
</file>

<file path=xl/sharedStrings.xml><?xml version="1.0" encoding="utf-8"?>
<sst xmlns="http://schemas.openxmlformats.org/spreadsheetml/2006/main" count="45" uniqueCount="44">
  <si>
    <t>Sollzinssatz:</t>
  </si>
  <si>
    <t>Habenzinssatz:</t>
  </si>
  <si>
    <t>Periode</t>
  </si>
  <si>
    <t>Zahlungsstrom</t>
  </si>
  <si>
    <t>eigene Liquide Mittel</t>
  </si>
  <si>
    <t xml:space="preserve">Entnahme </t>
  </si>
  <si>
    <t>Anfangsbestand</t>
  </si>
  <si>
    <t>Standardkredit</t>
  </si>
  <si>
    <t>Kreditaufnahme</t>
  </si>
  <si>
    <t>Tilgung</t>
  </si>
  <si>
    <t>Standardanlage</t>
  </si>
  <si>
    <t>Geldanlage</t>
  </si>
  <si>
    <t>Auflösung</t>
  </si>
  <si>
    <t>Habenzinsen</t>
  </si>
  <si>
    <t>Sollzinsen</t>
  </si>
  <si>
    <t>Finanzierungssaldo</t>
  </si>
  <si>
    <t>Bestandsgröße</t>
  </si>
  <si>
    <t>Kreditstand</t>
  </si>
  <si>
    <t>Guthabenstand</t>
  </si>
  <si>
    <t>Bestandssaldo</t>
  </si>
  <si>
    <t>Opportunität</t>
  </si>
  <si>
    <t>Endwert der Opportunität</t>
  </si>
  <si>
    <t>Endwert der Investition</t>
  </si>
  <si>
    <t xml:space="preserve">Endwert der Opportunität </t>
  </si>
  <si>
    <t>Der Vollständige Finanzplan</t>
  </si>
  <si>
    <t>Entnahme (wenn vorhanden)</t>
  </si>
  <si>
    <t>1. Periode</t>
  </si>
  <si>
    <t>2. Periode</t>
  </si>
  <si>
    <t>0. Periode</t>
  </si>
  <si>
    <t>3. Periode</t>
  </si>
  <si>
    <t xml:space="preserve">4. Periode </t>
  </si>
  <si>
    <t>5. Periode</t>
  </si>
  <si>
    <t>Entnahme</t>
  </si>
  <si>
    <t>Zinssatz REF:</t>
  </si>
  <si>
    <t>Zinssatz AFZ:</t>
  </si>
  <si>
    <t xml:space="preserve"> q^n-1/q-1</t>
  </si>
  <si>
    <t xml:space="preserve">q^n </t>
  </si>
  <si>
    <t>Laufzeit</t>
  </si>
  <si>
    <t>Perioden</t>
  </si>
  <si>
    <t>zusätzlicher Endwert d. I.</t>
  </si>
  <si>
    <t xml:space="preserve"> Eingabefelder</t>
  </si>
  <si>
    <t xml:space="preserve"> Ausgabefelder</t>
  </si>
  <si>
    <t xml:space="preserve"> Alle Angaben ohne Gewähr</t>
  </si>
  <si>
    <t>Verzinsung des Ek´s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</si>
</sst>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0"/>
    <numFmt numFmtId="165" formatCode="0.000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indexed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5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6699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9" fillId="0" borderId="0"/>
  </cellStyleXfs>
  <cellXfs count="70">
    <xf numFmtId="0" fontId="0" fillId="0" borderId="0" xfId="0"/>
    <xf numFmtId="0" fontId="0" fillId="0" borderId="1" xfId="0" applyBorder="1"/>
    <xf numFmtId="0" fontId="1" fillId="0" borderId="1" xfId="0" applyFont="1" applyBorder="1"/>
    <xf numFmtId="0" fontId="1" fillId="0" borderId="0" xfId="0" applyFont="1"/>
    <xf numFmtId="0" fontId="1" fillId="0" borderId="2" xfId="0" applyFont="1" applyBorder="1"/>
    <xf numFmtId="0" fontId="0" fillId="0" borderId="0" xfId="0" applyBorder="1"/>
    <xf numFmtId="0" fontId="0" fillId="0" borderId="3" xfId="0" applyBorder="1" applyAlignment="1"/>
    <xf numFmtId="0" fontId="5" fillId="0" borderId="1" xfId="0" applyFont="1" applyBorder="1"/>
    <xf numFmtId="0" fontId="1" fillId="0" borderId="6" xfId="0" applyFont="1" applyBorder="1"/>
    <xf numFmtId="0" fontId="4" fillId="0" borderId="9" xfId="0" applyFont="1" applyBorder="1"/>
    <xf numFmtId="0" fontId="0" fillId="0" borderId="10" xfId="0" applyBorder="1"/>
    <xf numFmtId="0" fontId="0" fillId="0" borderId="11" xfId="0" applyBorder="1"/>
    <xf numFmtId="0" fontId="2" fillId="0" borderId="12" xfId="0" applyFont="1" applyBorder="1"/>
    <xf numFmtId="0" fontId="0" fillId="0" borderId="13" xfId="0" applyBorder="1"/>
    <xf numFmtId="0" fontId="3" fillId="0" borderId="14" xfId="0" applyFont="1" applyBorder="1"/>
    <xf numFmtId="0" fontId="0" fillId="0" borderId="15" xfId="0" applyBorder="1"/>
    <xf numFmtId="0" fontId="3" fillId="0" borderId="12" xfId="0" applyFont="1" applyBorder="1"/>
    <xf numFmtId="0" fontId="1" fillId="0" borderId="12" xfId="0" applyFont="1" applyBorder="1"/>
    <xf numFmtId="0" fontId="2" fillId="0" borderId="14" xfId="0" applyFont="1" applyBorder="1"/>
    <xf numFmtId="0" fontId="1" fillId="0" borderId="5" xfId="0" applyFont="1" applyBorder="1" applyAlignment="1"/>
    <xf numFmtId="0" fontId="1" fillId="0" borderId="17" xfId="0" applyFont="1" applyBorder="1"/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4" xfId="0" applyFont="1" applyBorder="1" applyAlignment="1">
      <alignment wrapText="1"/>
    </xf>
    <xf numFmtId="0" fontId="5" fillId="0" borderId="5" xfId="0" applyFont="1" applyBorder="1"/>
    <xf numFmtId="0" fontId="1" fillId="0" borderId="20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7" fillId="2" borderId="0" xfId="0" applyFont="1" applyFill="1"/>
    <xf numFmtId="0" fontId="8" fillId="3" borderId="0" xfId="0" applyFont="1" applyFill="1" applyAlignment="1">
      <alignment vertical="center"/>
    </xf>
    <xf numFmtId="0" fontId="8" fillId="0" borderId="0" xfId="1" applyFont="1" applyFill="1" applyBorder="1" applyAlignment="1">
      <alignment vertical="center"/>
    </xf>
    <xf numFmtId="0" fontId="8" fillId="0" borderId="0" xfId="1" applyFont="1" applyFill="1" applyBorder="1" applyAlignment="1">
      <alignment horizontal="center" vertical="center"/>
    </xf>
    <xf numFmtId="0" fontId="0" fillId="0" borderId="0" xfId="0" applyFill="1"/>
    <xf numFmtId="0" fontId="8" fillId="0" borderId="0" xfId="0" applyFont="1" applyFill="1" applyAlignment="1">
      <alignment vertical="center"/>
    </xf>
    <xf numFmtId="0" fontId="10" fillId="0" borderId="0" xfId="0" applyFont="1" applyBorder="1" applyAlignment="1">
      <alignment horizontal="center"/>
    </xf>
    <xf numFmtId="0" fontId="7" fillId="0" borderId="0" xfId="0" applyFont="1" applyFill="1"/>
    <xf numFmtId="0" fontId="8" fillId="0" borderId="0" xfId="1" applyFont="1" applyFill="1" applyBorder="1" applyAlignment="1">
      <alignment horizontal="left" vertical="center"/>
    </xf>
    <xf numFmtId="0" fontId="1" fillId="6" borderId="1" xfId="0" applyFont="1" applyFill="1" applyBorder="1" applyAlignment="1">
      <alignment horizontal="center"/>
    </xf>
    <xf numFmtId="0" fontId="1" fillId="6" borderId="20" xfId="0" applyFont="1" applyFill="1" applyBorder="1" applyAlignment="1">
      <alignment horizontal="center"/>
    </xf>
    <xf numFmtId="9" fontId="0" fillId="6" borderId="20" xfId="0" applyNumberFormat="1" applyFill="1" applyBorder="1"/>
    <xf numFmtId="9" fontId="0" fillId="6" borderId="1" xfId="0" applyNumberFormat="1" applyFill="1" applyBorder="1"/>
    <xf numFmtId="3" fontId="0" fillId="6" borderId="18" xfId="0" applyNumberFormat="1" applyFill="1" applyBorder="1"/>
    <xf numFmtId="0" fontId="0" fillId="6" borderId="18" xfId="0" applyFill="1" applyBorder="1"/>
    <xf numFmtId="0" fontId="0" fillId="6" borderId="19" xfId="0" applyFill="1" applyBorder="1"/>
    <xf numFmtId="3" fontId="0" fillId="6" borderId="1" xfId="0" applyNumberFormat="1" applyFill="1" applyBorder="1"/>
    <xf numFmtId="0" fontId="0" fillId="6" borderId="7" xfId="0" applyFill="1" applyBorder="1" applyAlignment="1">
      <alignment horizontal="center"/>
    </xf>
    <xf numFmtId="0" fontId="0" fillId="6" borderId="8" xfId="0" applyFill="1" applyBorder="1" applyAlignment="1">
      <alignment horizontal="center"/>
    </xf>
    <xf numFmtId="0" fontId="0" fillId="4" borderId="15" xfId="0" applyFill="1" applyBorder="1"/>
    <xf numFmtId="0" fontId="0" fillId="4" borderId="16" xfId="0" applyFill="1" applyBorder="1"/>
    <xf numFmtId="0" fontId="0" fillId="4" borderId="1" xfId="0" applyFill="1" applyBorder="1"/>
    <xf numFmtId="0" fontId="0" fillId="4" borderId="13" xfId="0" applyFill="1" applyBorder="1"/>
    <xf numFmtId="0" fontId="0" fillId="4" borderId="15" xfId="0" applyNumberFormat="1" applyFill="1" applyBorder="1"/>
    <xf numFmtId="3" fontId="0" fillId="4" borderId="1" xfId="0" applyNumberFormat="1" applyFill="1" applyBorder="1"/>
    <xf numFmtId="3" fontId="0" fillId="4" borderId="13" xfId="0" applyNumberFormat="1" applyFill="1" applyBorder="1"/>
    <xf numFmtId="3" fontId="0" fillId="4" borderId="15" xfId="0" applyNumberFormat="1" applyFill="1" applyBorder="1"/>
    <xf numFmtId="2" fontId="6" fillId="4" borderId="16" xfId="0" applyNumberFormat="1" applyFont="1" applyFill="1" applyBorder="1" applyAlignment="1">
      <alignment wrapText="1"/>
    </xf>
    <xf numFmtId="164" fontId="0" fillId="4" borderId="1" xfId="0" applyNumberFormat="1" applyFill="1" applyBorder="1"/>
    <xf numFmtId="0" fontId="8" fillId="0" borderId="0" xfId="0" applyFont="1" applyFill="1" applyAlignment="1">
      <alignment horizontal="left" vertical="center"/>
    </xf>
    <xf numFmtId="0" fontId="10" fillId="0" borderId="2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8" fillId="5" borderId="0" xfId="0" applyFont="1" applyFill="1" applyAlignment="1">
      <alignment horizontal="left" vertical="center"/>
    </xf>
    <xf numFmtId="0" fontId="8" fillId="4" borderId="0" xfId="1" applyFont="1" applyFill="1" applyBorder="1" applyAlignment="1">
      <alignment horizontal="left" vertical="center"/>
    </xf>
    <xf numFmtId="2" fontId="0" fillId="4" borderId="2" xfId="0" applyNumberFormat="1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165" fontId="0" fillId="4" borderId="2" xfId="0" applyNumberFormat="1" applyFill="1" applyBorder="1" applyAlignment="1">
      <alignment horizontal="center"/>
    </xf>
    <xf numFmtId="165" fontId="0" fillId="4" borderId="3" xfId="0" applyNumberFormat="1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</cellXfs>
  <cellStyles count="2">
    <cellStyle name="Standard" xfId="0" builtinId="0"/>
    <cellStyle name="Standard 5" xfId="1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161925</xdr:colOff>
      <xdr:row>0</xdr:row>
      <xdr:rowOff>123825</xdr:rowOff>
    </xdr:from>
    <xdr:to>
      <xdr:col>7</xdr:col>
      <xdr:colOff>257175</xdr:colOff>
      <xdr:row>3</xdr:row>
      <xdr:rowOff>57150</xdr:rowOff>
    </xdr:to>
    <xdr:pic>
      <xdr:nvPicPr>
        <xdr:cNvPr id="4" name="Grafik 4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23925" y="123825"/>
          <a:ext cx="5286375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6"/>
  <sheetViews>
    <sheetView tabSelected="1" topLeftCell="A22" workbookViewId="0">
      <selection activeCell="H45" sqref="H45"/>
    </sheetView>
  </sheetViews>
  <sheetFormatPr baseColWidth="10" defaultRowHeight="15" x14ac:dyDescent="0.25"/>
  <cols>
    <col min="1" max="1" width="2.140625" customWidth="1"/>
    <col min="2" max="2" width="27.28515625" bestFit="1" customWidth="1"/>
    <col min="3" max="3" width="10" bestFit="1" customWidth="1"/>
    <col min="4" max="4" width="10.140625" bestFit="1" customWidth="1"/>
    <col min="5" max="6" width="10" bestFit="1" customWidth="1"/>
    <col min="7" max="7" width="10.42578125" bestFit="1" customWidth="1"/>
    <col min="8" max="8" width="11.7109375" bestFit="1" customWidth="1"/>
  </cols>
  <sheetData>
    <row r="1" spans="1:22" x14ac:dyDescent="0.25">
      <c r="A1" s="28"/>
      <c r="B1" s="28"/>
      <c r="C1" s="28"/>
      <c r="D1" s="28"/>
      <c r="E1" s="28"/>
      <c r="F1" s="28"/>
      <c r="G1" s="28"/>
      <c r="H1" s="28"/>
    </row>
    <row r="2" spans="1:22" x14ac:dyDescent="0.25">
      <c r="A2" s="28"/>
      <c r="B2" s="28"/>
      <c r="C2" s="28"/>
      <c r="D2" s="28"/>
      <c r="E2" s="28"/>
      <c r="F2" s="28"/>
      <c r="G2" s="28"/>
      <c r="H2" s="28"/>
    </row>
    <row r="3" spans="1:22" x14ac:dyDescent="0.25">
      <c r="A3" s="28"/>
      <c r="B3" s="28"/>
      <c r="C3" s="28"/>
      <c r="D3" s="28"/>
      <c r="E3" s="28"/>
      <c r="F3" s="28"/>
      <c r="G3" s="28"/>
      <c r="H3" s="28"/>
    </row>
    <row r="4" spans="1:22" x14ac:dyDescent="0.25">
      <c r="A4" s="28"/>
      <c r="B4" s="28"/>
      <c r="C4" s="28"/>
      <c r="D4" s="28"/>
      <c r="E4" s="28"/>
      <c r="F4" s="28"/>
      <c r="G4" s="28"/>
      <c r="H4" s="28"/>
    </row>
    <row r="5" spans="1:22" x14ac:dyDescent="0.25">
      <c r="A5" s="28"/>
      <c r="B5" s="29" t="s">
        <v>40</v>
      </c>
      <c r="C5" s="62" t="s">
        <v>41</v>
      </c>
      <c r="D5" s="62"/>
      <c r="E5" s="61" t="s">
        <v>42</v>
      </c>
      <c r="F5" s="61"/>
      <c r="G5" s="61"/>
      <c r="H5" s="61"/>
      <c r="I5" s="30"/>
      <c r="J5" s="30"/>
      <c r="K5" s="31"/>
      <c r="L5" s="32"/>
      <c r="M5" s="32"/>
      <c r="N5" s="33"/>
      <c r="O5" s="33"/>
      <c r="P5" s="33"/>
      <c r="Q5" s="33"/>
      <c r="R5" s="33"/>
      <c r="S5" s="33"/>
      <c r="T5" s="33"/>
      <c r="U5" s="32"/>
      <c r="V5" s="32"/>
    </row>
    <row r="6" spans="1:22" x14ac:dyDescent="0.25">
      <c r="A6" s="35"/>
      <c r="B6" s="33"/>
      <c r="C6" s="36"/>
      <c r="D6" s="36"/>
      <c r="E6" s="57"/>
      <c r="F6" s="57"/>
      <c r="G6" s="57"/>
      <c r="H6" s="57"/>
      <c r="I6" s="30"/>
      <c r="J6" s="30"/>
      <c r="K6" s="31"/>
      <c r="L6" s="32"/>
      <c r="M6" s="32"/>
      <c r="N6" s="33"/>
      <c r="O6" s="33"/>
      <c r="P6" s="33"/>
      <c r="Q6" s="33"/>
      <c r="R6" s="33"/>
      <c r="S6" s="33"/>
      <c r="T6" s="33"/>
      <c r="U6" s="32"/>
      <c r="V6" s="32"/>
    </row>
    <row r="7" spans="1:22" x14ac:dyDescent="0.25"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</row>
    <row r="8" spans="1:22" ht="19.5" x14ac:dyDescent="0.3">
      <c r="A8" s="58" t="s">
        <v>24</v>
      </c>
      <c r="B8" s="59"/>
      <c r="C8" s="59"/>
      <c r="D8" s="59"/>
      <c r="E8" s="59"/>
      <c r="F8" s="59"/>
      <c r="G8" s="59"/>
      <c r="H8" s="60"/>
    </row>
    <row r="9" spans="1:22" ht="19.5" x14ac:dyDescent="0.3">
      <c r="A9" s="34"/>
      <c r="B9" s="34"/>
      <c r="C9" s="34"/>
      <c r="D9" s="34"/>
      <c r="E9" s="34"/>
      <c r="F9" s="34"/>
      <c r="G9" s="34"/>
      <c r="H9" s="34"/>
    </row>
    <row r="11" spans="1:22" x14ac:dyDescent="0.25">
      <c r="B11" s="2"/>
      <c r="C11" s="2" t="s">
        <v>28</v>
      </c>
      <c r="D11" s="2" t="s">
        <v>26</v>
      </c>
      <c r="E11" s="2" t="s">
        <v>27</v>
      </c>
      <c r="F11" s="2" t="s">
        <v>29</v>
      </c>
      <c r="G11" s="2" t="s">
        <v>30</v>
      </c>
      <c r="H11" s="2" t="s">
        <v>31</v>
      </c>
    </row>
    <row r="12" spans="1:22" x14ac:dyDescent="0.25">
      <c r="B12" s="2" t="s">
        <v>32</v>
      </c>
      <c r="C12" s="37">
        <v>0</v>
      </c>
      <c r="D12" s="37">
        <v>5000</v>
      </c>
      <c r="E12" s="37">
        <v>5000</v>
      </c>
      <c r="F12" s="37">
        <v>5000</v>
      </c>
      <c r="G12" s="37">
        <v>5000</v>
      </c>
      <c r="H12" s="37">
        <v>5000</v>
      </c>
    </row>
    <row r="13" spans="1:22" x14ac:dyDescent="0.25">
      <c r="B13" s="2" t="s">
        <v>9</v>
      </c>
      <c r="C13" s="37">
        <v>0</v>
      </c>
      <c r="D13" s="37">
        <v>30000</v>
      </c>
      <c r="E13" s="37">
        <v>20000</v>
      </c>
      <c r="F13" s="37">
        <v>0</v>
      </c>
      <c r="G13" s="37">
        <v>0</v>
      </c>
      <c r="H13" s="37">
        <v>0</v>
      </c>
    </row>
    <row r="14" spans="1:22" x14ac:dyDescent="0.25">
      <c r="B14" s="25" t="s">
        <v>37</v>
      </c>
      <c r="C14" s="38">
        <v>5</v>
      </c>
      <c r="D14" s="26" t="s">
        <v>38</v>
      </c>
      <c r="E14" s="27"/>
      <c r="F14" s="27"/>
      <c r="G14" s="27"/>
      <c r="H14" s="27"/>
    </row>
    <row r="15" spans="1:22" x14ac:dyDescent="0.25">
      <c r="B15" s="25" t="s">
        <v>0</v>
      </c>
      <c r="C15" s="39">
        <v>0.1</v>
      </c>
    </row>
    <row r="16" spans="1:22" x14ac:dyDescent="0.25">
      <c r="B16" s="2" t="s">
        <v>1</v>
      </c>
      <c r="C16" s="40">
        <v>0.04</v>
      </c>
    </row>
    <row r="17" spans="2:8" ht="15.75" thickBot="1" x14ac:dyDescent="0.3">
      <c r="B17" s="19"/>
      <c r="C17" s="19"/>
    </row>
    <row r="18" spans="2:8" ht="15.75" thickBot="1" x14ac:dyDescent="0.3">
      <c r="B18" s="8" t="s">
        <v>2</v>
      </c>
      <c r="C18" s="21">
        <v>0</v>
      </c>
      <c r="D18" s="21">
        <v>1</v>
      </c>
      <c r="E18" s="21">
        <v>2</v>
      </c>
      <c r="F18" s="21">
        <v>3</v>
      </c>
      <c r="G18" s="21">
        <v>4</v>
      </c>
      <c r="H18" s="22">
        <v>5</v>
      </c>
    </row>
    <row r="19" spans="2:8" ht="15.75" thickBot="1" x14ac:dyDescent="0.3">
      <c r="B19" s="20" t="s">
        <v>3</v>
      </c>
      <c r="C19" s="41">
        <v>-100000</v>
      </c>
      <c r="D19" s="42">
        <v>40000</v>
      </c>
      <c r="E19" s="42">
        <v>30000</v>
      </c>
      <c r="F19" s="42">
        <v>25000</v>
      </c>
      <c r="G19" s="42">
        <v>20000</v>
      </c>
      <c r="H19" s="43">
        <v>15000</v>
      </c>
    </row>
    <row r="20" spans="2:8" ht="15.75" x14ac:dyDescent="0.25">
      <c r="B20" s="9" t="s">
        <v>4</v>
      </c>
      <c r="C20" s="10"/>
      <c r="D20" s="10"/>
      <c r="E20" s="10"/>
      <c r="F20" s="10"/>
      <c r="G20" s="10"/>
      <c r="H20" s="11"/>
    </row>
    <row r="21" spans="2:8" x14ac:dyDescent="0.25">
      <c r="B21" s="12" t="s">
        <v>6</v>
      </c>
      <c r="C21" s="44">
        <v>50000</v>
      </c>
      <c r="D21" s="1"/>
      <c r="E21" s="1"/>
      <c r="F21" s="1"/>
      <c r="G21" s="1"/>
      <c r="H21" s="13"/>
    </row>
    <row r="22" spans="2:8" ht="15.75" thickBot="1" x14ac:dyDescent="0.3">
      <c r="B22" s="14" t="s">
        <v>5</v>
      </c>
      <c r="C22" s="47">
        <f t="shared" ref="C22:H22" si="0">C12</f>
        <v>0</v>
      </c>
      <c r="D22" s="47">
        <f t="shared" si="0"/>
        <v>5000</v>
      </c>
      <c r="E22" s="47">
        <f t="shared" si="0"/>
        <v>5000</v>
      </c>
      <c r="F22" s="47">
        <f t="shared" si="0"/>
        <v>5000</v>
      </c>
      <c r="G22" s="47">
        <f t="shared" si="0"/>
        <v>5000</v>
      </c>
      <c r="H22" s="48">
        <f t="shared" si="0"/>
        <v>5000</v>
      </c>
    </row>
    <row r="23" spans="2:8" ht="15.75" x14ac:dyDescent="0.25">
      <c r="B23" s="9" t="s">
        <v>7</v>
      </c>
      <c r="C23" s="10"/>
      <c r="D23" s="10"/>
      <c r="E23" s="10"/>
      <c r="F23" s="10"/>
      <c r="G23" s="10"/>
      <c r="H23" s="11"/>
    </row>
    <row r="24" spans="2:8" x14ac:dyDescent="0.25">
      <c r="B24" s="12" t="s">
        <v>8</v>
      </c>
      <c r="C24" s="44">
        <v>50000</v>
      </c>
      <c r="D24" s="1"/>
      <c r="E24" s="1"/>
      <c r="F24" s="1"/>
      <c r="G24" s="1"/>
      <c r="H24" s="13"/>
    </row>
    <row r="25" spans="2:8" x14ac:dyDescent="0.25">
      <c r="B25" s="16" t="s">
        <v>9</v>
      </c>
      <c r="C25" s="49">
        <f t="shared" ref="C25:H25" si="1">C13</f>
        <v>0</v>
      </c>
      <c r="D25" s="49">
        <f t="shared" si="1"/>
        <v>30000</v>
      </c>
      <c r="E25" s="49">
        <f t="shared" si="1"/>
        <v>20000</v>
      </c>
      <c r="F25" s="49">
        <f t="shared" si="1"/>
        <v>0</v>
      </c>
      <c r="G25" s="49">
        <f t="shared" si="1"/>
        <v>0</v>
      </c>
      <c r="H25" s="50">
        <f t="shared" si="1"/>
        <v>0</v>
      </c>
    </row>
    <row r="26" spans="2:8" ht="15.75" thickBot="1" x14ac:dyDescent="0.3">
      <c r="B26" s="14" t="s">
        <v>14</v>
      </c>
      <c r="C26" s="15"/>
      <c r="D26" s="47">
        <f>C15*C24</f>
        <v>5000</v>
      </c>
      <c r="E26" s="47">
        <f>(C24-D25)*C15</f>
        <v>2000</v>
      </c>
      <c r="F26" s="51">
        <f>(C24-D25-E25)*C15</f>
        <v>0</v>
      </c>
      <c r="G26" s="47">
        <f>(C24-D25-E25-F25)*C15</f>
        <v>0</v>
      </c>
      <c r="H26" s="48">
        <f>(C24-D25-E25-F25-G25)*C15</f>
        <v>0</v>
      </c>
    </row>
    <row r="27" spans="2:8" ht="15.75" x14ac:dyDescent="0.25">
      <c r="B27" s="9" t="s">
        <v>10</v>
      </c>
      <c r="C27" s="10"/>
      <c r="D27" s="10"/>
      <c r="E27" s="10"/>
      <c r="F27" s="10"/>
      <c r="G27" s="10"/>
      <c r="H27" s="11"/>
    </row>
    <row r="28" spans="2:8" x14ac:dyDescent="0.25">
      <c r="B28" s="12" t="s">
        <v>11</v>
      </c>
      <c r="C28" s="52">
        <f>C19+C21+C24+C26+C29+C30</f>
        <v>0</v>
      </c>
      <c r="D28" s="49">
        <f>D19-D26-D22-D25+D30</f>
        <v>0</v>
      </c>
      <c r="E28" s="49">
        <f>E19-E25-E26-E22+E30</f>
        <v>3000</v>
      </c>
      <c r="F28" s="49">
        <f>F19-F26+F30-F22</f>
        <v>20120</v>
      </c>
      <c r="G28" s="49">
        <f>G19-G26+G30-G22</f>
        <v>15924.8</v>
      </c>
      <c r="H28" s="50">
        <f>IF(H13=0,H19+H30-H22-H25-H26,0)</f>
        <v>11561.792000000001</v>
      </c>
    </row>
    <row r="29" spans="2:8" x14ac:dyDescent="0.25">
      <c r="B29" s="16" t="s">
        <v>12</v>
      </c>
      <c r="C29" s="1"/>
      <c r="D29" s="1"/>
      <c r="E29" s="1"/>
      <c r="F29" s="1"/>
      <c r="G29" s="1"/>
      <c r="H29" s="50">
        <f>IF(H13=C24,H19-H26-H22+H30-H13,0)</f>
        <v>0</v>
      </c>
    </row>
    <row r="30" spans="2:8" ht="15.75" thickBot="1" x14ac:dyDescent="0.3">
      <c r="B30" s="18" t="s">
        <v>13</v>
      </c>
      <c r="C30" s="15"/>
      <c r="D30" s="47">
        <f>C16*C28</f>
        <v>0</v>
      </c>
      <c r="E30" s="47">
        <f>C16*D28</f>
        <v>0</v>
      </c>
      <c r="F30" s="47">
        <f>E34*C16</f>
        <v>120</v>
      </c>
      <c r="G30" s="47">
        <f>F34*C16</f>
        <v>924.80000000000007</v>
      </c>
      <c r="H30" s="48">
        <f>G34*C16</f>
        <v>1561.7920000000001</v>
      </c>
    </row>
    <row r="31" spans="2:8" ht="15.75" thickBot="1" x14ac:dyDescent="0.3">
      <c r="B31" s="8" t="s">
        <v>15</v>
      </c>
      <c r="C31" s="45">
        <v>0</v>
      </c>
      <c r="D31" s="45">
        <v>0</v>
      </c>
      <c r="E31" s="45">
        <v>0</v>
      </c>
      <c r="F31" s="45">
        <v>0</v>
      </c>
      <c r="G31" s="45">
        <v>0</v>
      </c>
      <c r="H31" s="46">
        <v>0</v>
      </c>
    </row>
    <row r="32" spans="2:8" ht="15.75" x14ac:dyDescent="0.25">
      <c r="B32" s="9" t="s">
        <v>16</v>
      </c>
      <c r="C32" s="10"/>
      <c r="D32" s="10"/>
      <c r="E32" s="10"/>
      <c r="F32" s="10"/>
      <c r="G32" s="10"/>
      <c r="H32" s="11"/>
    </row>
    <row r="33" spans="2:8" x14ac:dyDescent="0.25">
      <c r="B33" s="17" t="s">
        <v>17</v>
      </c>
      <c r="C33" s="52">
        <f>-C24</f>
        <v>-50000</v>
      </c>
      <c r="D33" s="52">
        <f>-C24+D25</f>
        <v>-20000</v>
      </c>
      <c r="E33" s="52">
        <f>-C24+D25+E25</f>
        <v>0</v>
      </c>
      <c r="F33" s="52">
        <f>-C24+D25+E25+F25</f>
        <v>0</v>
      </c>
      <c r="G33" s="52">
        <f>-C24+D25+E25+F25+G25</f>
        <v>0</v>
      </c>
      <c r="H33" s="53">
        <f>C24-H25-D25-E25-F25-G25</f>
        <v>0</v>
      </c>
    </row>
    <row r="34" spans="2:8" x14ac:dyDescent="0.25">
      <c r="B34" s="17" t="s">
        <v>18</v>
      </c>
      <c r="C34" s="52">
        <f>C28</f>
        <v>0</v>
      </c>
      <c r="D34" s="49">
        <f>D28</f>
        <v>0</v>
      </c>
      <c r="E34" s="49">
        <f>D34+E28</f>
        <v>3000</v>
      </c>
      <c r="F34" s="49">
        <f>E34+F28</f>
        <v>23120</v>
      </c>
      <c r="G34" s="49">
        <f>F34+G28</f>
        <v>39044.800000000003</v>
      </c>
      <c r="H34" s="50">
        <f>IF(H28=0,G34+H29,G34+H28)</f>
        <v>50606.592000000004</v>
      </c>
    </row>
    <row r="35" spans="2:8" ht="15.75" thickBot="1" x14ac:dyDescent="0.3">
      <c r="B35" s="23" t="s">
        <v>19</v>
      </c>
      <c r="C35" s="54">
        <f t="shared" ref="C35:H35" si="2">C33+C34</f>
        <v>-50000</v>
      </c>
      <c r="D35" s="54">
        <f t="shared" si="2"/>
        <v>-20000</v>
      </c>
      <c r="E35" s="54">
        <f t="shared" si="2"/>
        <v>3000</v>
      </c>
      <c r="F35" s="54">
        <f t="shared" si="2"/>
        <v>23120</v>
      </c>
      <c r="G35" s="54">
        <f t="shared" si="2"/>
        <v>39044.800000000003</v>
      </c>
      <c r="H35" s="55">
        <f t="shared" si="2"/>
        <v>50606.592000000004</v>
      </c>
    </row>
    <row r="36" spans="2:8" x14ac:dyDescent="0.25">
      <c r="B36" s="3"/>
    </row>
    <row r="37" spans="2:8" ht="15.75" x14ac:dyDescent="0.25">
      <c r="B37" s="24" t="s">
        <v>20</v>
      </c>
      <c r="C37" s="5"/>
      <c r="D37" s="5"/>
    </row>
    <row r="38" spans="2:8" ht="15.75" x14ac:dyDescent="0.25">
      <c r="B38" s="7" t="s">
        <v>33</v>
      </c>
      <c r="C38" s="40">
        <v>0.05</v>
      </c>
      <c r="D38" s="1" t="s">
        <v>35</v>
      </c>
      <c r="E38" s="56">
        <f>((1+C38)^C14-1)/((1+C38)-1)</f>
        <v>5.5256312499999973</v>
      </c>
    </row>
    <row r="39" spans="2:8" x14ac:dyDescent="0.25">
      <c r="B39" s="4" t="s">
        <v>34</v>
      </c>
      <c r="C39" s="40">
        <v>0.05</v>
      </c>
      <c r="D39" s="1" t="s">
        <v>36</v>
      </c>
      <c r="E39" s="56">
        <f>(1+C39)^C14</f>
        <v>1.2762815625000001</v>
      </c>
    </row>
    <row r="40" spans="2:8" x14ac:dyDescent="0.25">
      <c r="B40" s="2" t="s">
        <v>43</v>
      </c>
      <c r="C40" s="67">
        <f>C21*E39</f>
        <v>63814.078125000007</v>
      </c>
      <c r="D40" s="64"/>
    </row>
    <row r="41" spans="2:8" x14ac:dyDescent="0.25">
      <c r="B41" s="2" t="s">
        <v>25</v>
      </c>
      <c r="C41" s="67">
        <f>F12*E38</f>
        <v>27628.156249999985</v>
      </c>
      <c r="D41" s="64"/>
    </row>
    <row r="42" spans="2:8" x14ac:dyDescent="0.25">
      <c r="B42" s="2" t="s">
        <v>21</v>
      </c>
      <c r="C42" s="67">
        <f>C40-C41</f>
        <v>36185.921875000022</v>
      </c>
      <c r="D42" s="64"/>
    </row>
    <row r="43" spans="2:8" x14ac:dyDescent="0.25">
      <c r="B43" s="68"/>
      <c r="C43" s="69"/>
      <c r="D43" s="6"/>
    </row>
    <row r="44" spans="2:8" x14ac:dyDescent="0.25">
      <c r="B44" s="2" t="s">
        <v>22</v>
      </c>
      <c r="C44" s="63">
        <f>H35</f>
        <v>50606.592000000004</v>
      </c>
      <c r="D44" s="64"/>
    </row>
    <row r="45" spans="2:8" x14ac:dyDescent="0.25">
      <c r="B45" s="2" t="s">
        <v>23</v>
      </c>
      <c r="C45" s="65">
        <f>C42</f>
        <v>36185.921875000022</v>
      </c>
      <c r="D45" s="66"/>
    </row>
    <row r="46" spans="2:8" x14ac:dyDescent="0.25">
      <c r="B46" s="2" t="s">
        <v>39</v>
      </c>
      <c r="C46" s="63">
        <f>C44-C45</f>
        <v>14420.670124999982</v>
      </c>
      <c r="D46" s="64"/>
    </row>
  </sheetData>
  <mergeCells count="10">
    <mergeCell ref="C46:D46"/>
    <mergeCell ref="C40:D40"/>
    <mergeCell ref="C41:D41"/>
    <mergeCell ref="C42:D42"/>
    <mergeCell ref="B43:C43"/>
    <mergeCell ref="A8:H8"/>
    <mergeCell ref="E5:H5"/>
    <mergeCell ref="C5:D5"/>
    <mergeCell ref="C44:D44"/>
    <mergeCell ref="C45:D45"/>
  </mergeCells>
  <pageMargins left="0.7" right="0.7" top="0.78740157499999996" bottom="0.78740157499999996" header="0.3" footer="0.3"/>
  <pageSetup paperSize="9"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Der VollFinanzp.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Marina Geier</dc:creator>
  <cp:lastModifiedBy>Franka</cp:lastModifiedBy>
  <dcterms:created xsi:type="dcterms:W3CDTF">2016-03-29T13:45:50Z</dcterms:created>
  <dcterms:modified xsi:type="dcterms:W3CDTF">2016-10-19T11:56:29Z</dcterms:modified>
</cp:coreProperties>
</file>