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ate1904="1"/>
  <bookViews>
    <workbookView xWindow="-120" yWindow="-60" windowWidth="19440" windowHeight="12555" tabRatio="500"/>
  </bookViews>
  <sheets>
    <sheet name="Innerbetriebliche Leistungsver." sheetId="1" r:id="rId1"/>
  </sheets>
  <calcPr calcId="145621"/>
</workbook>
</file>

<file path=xl/calcChain.xml><?xml version="1.0" encoding="utf-8"?>
<calcChain xmlns="http://schemas.openxmlformats.org/spreadsheetml/2006/main">
  <c r="B27" i="1" l="1"/>
  <c r="C27" i="1"/>
  <c r="D27" i="1"/>
  <c r="E27" i="1"/>
  <c r="F27" i="1"/>
  <c r="F43" i="1"/>
  <c r="A72" i="1"/>
  <c r="A71" i="1"/>
  <c r="A70" i="1"/>
  <c r="A69" i="1"/>
  <c r="A66" i="1"/>
  <c r="A65" i="1"/>
  <c r="A64" i="1"/>
  <c r="A63" i="1"/>
  <c r="A54" i="1"/>
  <c r="A53" i="1"/>
  <c r="A52" i="1"/>
  <c r="A51" i="1"/>
  <c r="A37" i="1"/>
  <c r="A36" i="1"/>
  <c r="A35" i="1"/>
  <c r="A34" i="1"/>
  <c r="E68" i="1"/>
  <c r="D68" i="1"/>
  <c r="C68" i="1"/>
  <c r="B68" i="1"/>
  <c r="E62" i="1"/>
  <c r="D62" i="1"/>
  <c r="C62" i="1"/>
  <c r="E42" i="1"/>
  <c r="D42" i="1"/>
  <c r="C42" i="1"/>
  <c r="B42" i="1"/>
  <c r="B62" i="1"/>
  <c r="E32" i="1"/>
  <c r="C32" i="1"/>
  <c r="B32" i="1"/>
  <c r="F34" i="1"/>
  <c r="F35" i="1"/>
  <c r="F36" i="1"/>
  <c r="F37" i="1"/>
  <c r="B51" i="1" a="1"/>
  <c r="B51" i="1"/>
  <c r="C93" i="1"/>
  <c r="B93" i="1"/>
  <c r="D84" i="1"/>
  <c r="C84" i="1"/>
  <c r="B84" i="1"/>
  <c r="B63" i="1" a="1"/>
  <c r="E75" i="1"/>
  <c r="D75" i="1"/>
  <c r="C75" i="1"/>
  <c r="B75" i="1"/>
  <c r="A79" i="1"/>
  <c r="A78" i="1"/>
  <c r="A77" i="1"/>
  <c r="A76" i="1"/>
  <c r="B63" i="1"/>
  <c r="C63" i="1"/>
  <c r="D63" i="1"/>
  <c r="E63" i="1"/>
  <c r="B64" i="1"/>
  <c r="C64" i="1"/>
  <c r="D64" i="1"/>
  <c r="E64" i="1"/>
  <c r="B65" i="1"/>
  <c r="C65" i="1"/>
  <c r="D65" i="1"/>
  <c r="E65" i="1"/>
  <c r="B66" i="1"/>
  <c r="C66" i="1"/>
  <c r="D66" i="1"/>
  <c r="E66" i="1"/>
  <c r="B52" i="1"/>
  <c r="D70" i="1"/>
  <c r="B54" i="1"/>
  <c r="D72" i="1"/>
  <c r="D43" i="1"/>
  <c r="D44" i="1"/>
  <c r="D45" i="1"/>
  <c r="E43" i="1"/>
  <c r="E44" i="1"/>
  <c r="E45" i="1"/>
  <c r="C43" i="1"/>
  <c r="C44" i="1"/>
  <c r="C45" i="1"/>
  <c r="B43" i="1"/>
  <c r="B44" i="1"/>
  <c r="B45" i="1"/>
  <c r="D38" i="1"/>
  <c r="E38" i="1"/>
  <c r="C38" i="1"/>
  <c r="B38" i="1"/>
  <c r="E69" i="1"/>
  <c r="E76" i="1"/>
  <c r="D69" i="1"/>
  <c r="B69" i="1"/>
  <c r="B76" i="1"/>
  <c r="C69" i="1"/>
  <c r="C76" i="1"/>
  <c r="D79" i="1"/>
  <c r="D77" i="1"/>
  <c r="D76" i="1"/>
  <c r="B53" i="1"/>
  <c r="C72" i="1"/>
  <c r="C79" i="1"/>
  <c r="C70" i="1"/>
  <c r="C77" i="1"/>
  <c r="E72" i="1"/>
  <c r="E79" i="1"/>
  <c r="E70" i="1"/>
  <c r="E77" i="1"/>
  <c r="B72" i="1"/>
  <c r="B79" i="1"/>
  <c r="B70" i="1"/>
  <c r="B77" i="1"/>
  <c r="B80" i="1"/>
  <c r="D71" i="1"/>
  <c r="D78" i="1"/>
  <c r="E71" i="1"/>
  <c r="E78" i="1"/>
  <c r="E80" i="1"/>
  <c r="C71" i="1"/>
  <c r="C78" i="1"/>
  <c r="C80" i="1"/>
  <c r="B71" i="1"/>
  <c r="B78" i="1"/>
  <c r="D80" i="1"/>
  <c r="B57" i="1" a="1"/>
  <c r="C57" i="1"/>
  <c r="B57" i="1"/>
  <c r="D57" i="1"/>
  <c r="E57" i="1"/>
  <c r="D86" i="1"/>
  <c r="D88" i="1"/>
  <c r="D90" i="1"/>
  <c r="D92" i="1"/>
  <c r="D87" i="1"/>
  <c r="D89" i="1"/>
  <c r="D91" i="1"/>
  <c r="D85" i="1"/>
  <c r="E87" i="1"/>
  <c r="E89" i="1"/>
  <c r="E91" i="1"/>
  <c r="E86" i="1"/>
  <c r="E88" i="1"/>
  <c r="E90" i="1"/>
  <c r="E92" i="1"/>
  <c r="E85" i="1"/>
  <c r="E93" i="1"/>
  <c r="D93" i="1"/>
  <c r="F93" i="1"/>
  <c r="F85" i="1"/>
  <c r="F89" i="1"/>
  <c r="F92" i="1"/>
  <c r="F88" i="1"/>
  <c r="F91" i="1"/>
  <c r="F87" i="1"/>
  <c r="F90" i="1"/>
  <c r="F86" i="1"/>
</calcChain>
</file>

<file path=xl/sharedStrings.xml><?xml version="1.0" encoding="utf-8"?>
<sst xmlns="http://schemas.openxmlformats.org/spreadsheetml/2006/main" count="68" uniqueCount="58">
  <si>
    <t>Fried, Birgit (2010) Kostenrechnung: Grundlagen, Teilrechnungen und Systeme der Kostenrechnung. 2. Aufl. München: Oldenbourg Wissenschaftsverlag S. 157</t>
  </si>
  <si>
    <t>Innerbetriebliche Leistungsverrechnung</t>
  </si>
  <si>
    <t>Bruttobezüge</t>
  </si>
  <si>
    <t>Abschreibungen</t>
  </si>
  <si>
    <t>Sonstige Kosten</t>
  </si>
  <si>
    <t>Primäre Gemeinkosten</t>
  </si>
  <si>
    <t>Lager</t>
  </si>
  <si>
    <t>Fertigung</t>
  </si>
  <si>
    <t>Gebäude</t>
  </si>
  <si>
    <t>Summe</t>
  </si>
  <si>
    <t>Maßeinheiten</t>
  </si>
  <si>
    <t>Materialkosten</t>
  </si>
  <si>
    <t>Stunden</t>
  </si>
  <si>
    <t>Fläche</t>
  </si>
  <si>
    <t xml:space="preserve">Betriebsabrechnungsbogen </t>
  </si>
  <si>
    <t>Gemeinkostensätze</t>
  </si>
  <si>
    <t>Bezugsgrößen</t>
  </si>
  <si>
    <t>Gemeinkostensatz</t>
  </si>
  <si>
    <t>Röhrenbacher, Hans (2003): Excel für Rechnungswesen und Controlling. 3. Aufl. Wien: Wirtschaftsverlag Carl Ueberreuter S. 346</t>
  </si>
  <si>
    <t xml:space="preserve">Verprobung </t>
  </si>
  <si>
    <t xml:space="preserve">indem noch zusätzlich die Angebotsdaten eingetragen werden. </t>
  </si>
  <si>
    <t xml:space="preserve">Mit diesen Daten wird dann der Gemeinkostensatz, unter Gemeinkostensätze und Ermittlung Gemeinkostensätze, errechnet.  </t>
  </si>
  <si>
    <t xml:space="preserve">In der Ergebnis Matrix wird das Ergebnis ermittelt und zuletzt können noch unter Kalkulation der Aufträge die gesamten Kosten ermittelt werden, </t>
  </si>
  <si>
    <t>Aufw. für Hilfsstoffe</t>
  </si>
  <si>
    <t>Sonstiges Material</t>
  </si>
  <si>
    <t>Durch die innerbetriebliche Leistungsverrechnung mit dem Gleichungsverfahren können Kosten verursachungsgerecht verteilt werden.</t>
  </si>
  <si>
    <t>Die nötigen Informationen können dem Betriebsabrechnungsbogen entnommen werden und müssen in den Betriebsabrechungsbogen und in die Leistungs Matrix eingetragen werden.</t>
  </si>
  <si>
    <t>Ermittlung Gemeinkostensätze</t>
  </si>
  <si>
    <t>Ergebnis Matrix</t>
  </si>
  <si>
    <t>Sätze</t>
  </si>
  <si>
    <t>Leistungsmengenmatrix transponiert</t>
  </si>
  <si>
    <t>Verrechnungssätze</t>
  </si>
  <si>
    <t>Kalkulation der Aufträge</t>
  </si>
  <si>
    <t>Aufträge</t>
  </si>
  <si>
    <t xml:space="preserve">Leistungs Matrix </t>
  </si>
  <si>
    <t>Eingabefelder</t>
  </si>
  <si>
    <t>Ausgabefelder</t>
  </si>
  <si>
    <t>Alle Angaben und Formeln ohne Gewähr!</t>
  </si>
  <si>
    <t>© Controllinglexikon.de</t>
  </si>
  <si>
    <t>Unter Ergebnis Matrix wird das Ergebnis transponiert dargestellt um die Weiterverechnung zu ermöglichen.</t>
  </si>
  <si>
    <t>Zudem muss das Ergebnis nochmal einzeln unter Verrechnungssätze dargestellt werden.</t>
  </si>
  <si>
    <t>Fertigungskosten</t>
  </si>
  <si>
    <t>Angebot 1</t>
  </si>
  <si>
    <t>Angebot 2</t>
  </si>
  <si>
    <t>Angebot 3</t>
  </si>
  <si>
    <t>Angebot 4</t>
  </si>
  <si>
    <t>Angebot 5</t>
  </si>
  <si>
    <t>Angebot 6</t>
  </si>
  <si>
    <t>Angebot 7</t>
  </si>
  <si>
    <t>Angebot 8</t>
  </si>
  <si>
    <t>Gesamte Kosten</t>
  </si>
  <si>
    <t>KM</t>
  </si>
  <si>
    <t>Fuhrpark</t>
  </si>
  <si>
    <t>Quellen:</t>
  </si>
  <si>
    <t>Personalkosten Verwaltung</t>
  </si>
  <si>
    <t>Verfasser:</t>
  </si>
  <si>
    <t>Katrin Amelsberg</t>
  </si>
  <si>
    <t>Schmidt, Andreas (2005): Kostenrechnung. 4. Aufl. Stuttgart: Kohlhammer S. 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</si>
</sst>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Verdana"/>
    </font>
    <font>
      <b/>
      <sz val="10"/>
      <name val="Verdana"/>
    </font>
    <font>
      <sz val="10"/>
      <name val="Verdana"/>
    </font>
    <font>
      <sz val="8"/>
      <name val="Verdana"/>
    </font>
    <font>
      <b/>
      <sz val="18"/>
      <color indexed="9"/>
      <name val="Arial"/>
      <family val="2"/>
    </font>
    <font>
      <sz val="8"/>
      <name val="Arial"/>
      <family val="2"/>
    </font>
    <font>
      <sz val="10"/>
      <name val="Arial"/>
    </font>
    <font>
      <sz val="8"/>
      <color indexed="8"/>
      <name val="Arial"/>
      <family val="2"/>
    </font>
    <font>
      <b/>
      <sz val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66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6" fillId="0" borderId="0"/>
  </cellStyleXfs>
  <cellXfs count="18">
    <xf numFmtId="0" fontId="0" fillId="0" borderId="0" xfId="0"/>
    <xf numFmtId="0" fontId="0" fillId="0" borderId="1" xfId="0" applyBorder="1"/>
    <xf numFmtId="0" fontId="0" fillId="0" borderId="2" xfId="0" applyBorder="1"/>
    <xf numFmtId="10" fontId="0" fillId="0" borderId="1" xfId="1" applyNumberFormat="1" applyFont="1" applyBorder="1"/>
    <xf numFmtId="0" fontId="2" fillId="0" borderId="0" xfId="0" applyFont="1"/>
    <xf numFmtId="0" fontId="0" fillId="0" borderId="0" xfId="0" applyBorder="1"/>
    <xf numFmtId="0" fontId="0" fillId="2" borderId="1" xfId="0" applyFill="1" applyBorder="1"/>
    <xf numFmtId="0" fontId="7" fillId="2" borderId="0" xfId="0" applyFont="1" applyFill="1" applyAlignment="1"/>
    <xf numFmtId="0" fontId="5" fillId="3" borderId="0" xfId="2" applyFont="1" applyFill="1" applyBorder="1" applyAlignment="1">
      <alignment horizontal="left" vertical="center"/>
    </xf>
    <xf numFmtId="0" fontId="0" fillId="4" borderId="1" xfId="0" applyFill="1" applyBorder="1"/>
    <xf numFmtId="0" fontId="0" fillId="3" borderId="1" xfId="0" applyFill="1" applyBorder="1"/>
    <xf numFmtId="0" fontId="0" fillId="3" borderId="2" xfId="0" applyFill="1" applyBorder="1"/>
    <xf numFmtId="0" fontId="0" fillId="4" borderId="2" xfId="0" applyFill="1" applyBorder="1"/>
    <xf numFmtId="10" fontId="0" fillId="3" borderId="1" xfId="1" applyNumberFormat="1" applyFont="1" applyFill="1" applyBorder="1"/>
    <xf numFmtId="0" fontId="1" fillId="0" borderId="1" xfId="0" applyFont="1" applyBorder="1"/>
    <xf numFmtId="0" fontId="4" fillId="5" borderId="0" xfId="0" applyFont="1" applyFill="1"/>
    <xf numFmtId="0" fontId="5" fillId="4" borderId="0" xfId="0" applyFont="1" applyFill="1" applyAlignment="1">
      <alignment horizontal="left" vertical="center"/>
    </xf>
    <xf numFmtId="0" fontId="8" fillId="0" borderId="0" xfId="0" applyFont="1"/>
  </cellXfs>
  <cellStyles count="3">
    <cellStyle name="Prozent" xfId="1" builtinId="5"/>
    <cellStyle name="Standard" xfId="0" builtinId="0"/>
    <cellStyle name="Standard 5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295275</xdr:colOff>
      <xdr:row>0</xdr:row>
      <xdr:rowOff>561975</xdr:rowOff>
    </xdr:to>
    <xdr:pic>
      <xdr:nvPicPr>
        <xdr:cNvPr id="1027" name="Grafik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6675"/>
          <a:ext cx="52006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209550</xdr:colOff>
      <xdr:row>0</xdr:row>
      <xdr:rowOff>104775</xdr:rowOff>
    </xdr:from>
    <xdr:to>
      <xdr:col>7</xdr:col>
      <xdr:colOff>647700</xdr:colOff>
      <xdr:row>0</xdr:row>
      <xdr:rowOff>628650</xdr:rowOff>
    </xdr:to>
    <xdr:pic>
      <xdr:nvPicPr>
        <xdr:cNvPr id="1028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10675" y="104775"/>
          <a:ext cx="4381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4"/>
  <sheetViews>
    <sheetView tabSelected="1" zoomScaleNormal="100" workbookViewId="0">
      <selection activeCell="G20" sqref="G20"/>
    </sheetView>
  </sheetViews>
  <sheetFormatPr baseColWidth="10" defaultRowHeight="12.75" x14ac:dyDescent="0.2"/>
  <cols>
    <col min="1" max="1" width="32.25" bestFit="1" customWidth="1"/>
    <col min="2" max="2" width="12.75" bestFit="1" customWidth="1"/>
    <col min="4" max="4" width="17.125" bestFit="1" customWidth="1"/>
    <col min="5" max="5" width="14.75" bestFit="1" customWidth="1"/>
    <col min="6" max="6" width="19.25" bestFit="1" customWidth="1"/>
  </cols>
  <sheetData>
    <row r="1" spans="1:31" ht="51.95" customHeight="1" x14ac:dyDescent="0.35">
      <c r="A1" s="15"/>
      <c r="B1" s="15"/>
      <c r="C1" s="15"/>
      <c r="D1" s="15"/>
      <c r="E1" s="15"/>
      <c r="F1" s="15"/>
      <c r="G1" s="15"/>
      <c r="H1" s="15"/>
    </row>
    <row r="2" spans="1:31" x14ac:dyDescent="0.2">
      <c r="A2" s="16" t="s">
        <v>35</v>
      </c>
      <c r="B2" s="16"/>
      <c r="C2" s="16"/>
      <c r="D2" s="8" t="s">
        <v>36</v>
      </c>
      <c r="E2" s="8"/>
      <c r="F2" s="7" t="s">
        <v>37</v>
      </c>
      <c r="H2" s="7" t="s">
        <v>38</v>
      </c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AA2" s="7"/>
      <c r="AB2" s="7"/>
      <c r="AC2" s="7"/>
      <c r="AD2" s="7"/>
      <c r="AE2" s="7"/>
    </row>
    <row r="6" spans="1:31" ht="23.25" x14ac:dyDescent="0.35">
      <c r="B6" s="17" t="s">
        <v>1</v>
      </c>
    </row>
    <row r="8" spans="1:31" x14ac:dyDescent="0.2">
      <c r="A8" t="s">
        <v>25</v>
      </c>
    </row>
    <row r="9" spans="1:31" x14ac:dyDescent="0.2">
      <c r="A9" t="s">
        <v>26</v>
      </c>
    </row>
    <row r="10" spans="1:31" x14ac:dyDescent="0.2">
      <c r="A10" t="s">
        <v>21</v>
      </c>
    </row>
    <row r="11" spans="1:31" x14ac:dyDescent="0.2">
      <c r="A11" t="s">
        <v>39</v>
      </c>
    </row>
    <row r="12" spans="1:31" x14ac:dyDescent="0.2">
      <c r="A12" t="s">
        <v>40</v>
      </c>
    </row>
    <row r="13" spans="1:31" x14ac:dyDescent="0.2">
      <c r="A13" t="s">
        <v>22</v>
      </c>
    </row>
    <row r="14" spans="1:31" x14ac:dyDescent="0.2">
      <c r="A14" t="s">
        <v>20</v>
      </c>
    </row>
    <row r="17" spans="1:6" x14ac:dyDescent="0.2">
      <c r="A17" t="s">
        <v>14</v>
      </c>
    </row>
    <row r="19" spans="1:6" x14ac:dyDescent="0.2">
      <c r="A19" s="1"/>
      <c r="B19" s="6" t="s">
        <v>6</v>
      </c>
      <c r="C19" s="6" t="s">
        <v>7</v>
      </c>
      <c r="D19" s="6" t="s">
        <v>52</v>
      </c>
      <c r="E19" s="6" t="s">
        <v>8</v>
      </c>
      <c r="F19" s="1" t="s">
        <v>9</v>
      </c>
    </row>
    <row r="20" spans="1:6" x14ac:dyDescent="0.2">
      <c r="A20" s="1" t="s">
        <v>23</v>
      </c>
      <c r="B20" s="9">
        <v>8642.857</v>
      </c>
      <c r="C20" s="9">
        <v>71428.570999999996</v>
      </c>
      <c r="D20" s="9">
        <v>16785.71</v>
      </c>
      <c r="E20" s="9">
        <v>17428.57</v>
      </c>
      <c r="F20" s="1"/>
    </row>
    <row r="21" spans="1:6" x14ac:dyDescent="0.2">
      <c r="A21" s="1" t="s">
        <v>24</v>
      </c>
      <c r="B21" s="9">
        <v>8642.857</v>
      </c>
      <c r="C21" s="9">
        <v>71428.570999999996</v>
      </c>
      <c r="D21" s="9">
        <v>16785.71</v>
      </c>
      <c r="E21" s="9">
        <v>17428.57</v>
      </c>
      <c r="F21" s="1"/>
    </row>
    <row r="22" spans="1:6" x14ac:dyDescent="0.2">
      <c r="A22" s="1" t="s">
        <v>11</v>
      </c>
      <c r="B22" s="9">
        <v>8642.857</v>
      </c>
      <c r="C22" s="9">
        <v>71428.570999999996</v>
      </c>
      <c r="D22" s="9">
        <v>16785.71</v>
      </c>
      <c r="E22" s="9">
        <v>17428.57</v>
      </c>
      <c r="F22" s="1"/>
    </row>
    <row r="23" spans="1:6" x14ac:dyDescent="0.2">
      <c r="A23" s="1" t="s">
        <v>2</v>
      </c>
      <c r="B23" s="9">
        <v>8642.857</v>
      </c>
      <c r="C23" s="9">
        <v>71428.570999999996</v>
      </c>
      <c r="D23" s="9">
        <v>16785.71</v>
      </c>
      <c r="E23" s="9">
        <v>17428.57</v>
      </c>
      <c r="F23" s="1"/>
    </row>
    <row r="24" spans="1:6" x14ac:dyDescent="0.2">
      <c r="A24" s="1" t="s">
        <v>54</v>
      </c>
      <c r="B24" s="9">
        <v>8642.857</v>
      </c>
      <c r="C24" s="9">
        <v>71428.570999999996</v>
      </c>
      <c r="D24" s="9">
        <v>16785.71</v>
      </c>
      <c r="E24" s="9">
        <v>17428.57</v>
      </c>
      <c r="F24" s="1"/>
    </row>
    <row r="25" spans="1:6" x14ac:dyDescent="0.2">
      <c r="A25" s="1" t="s">
        <v>3</v>
      </c>
      <c r="B25" s="9">
        <v>8642.857</v>
      </c>
      <c r="C25" s="9">
        <v>71428.570999999996</v>
      </c>
      <c r="D25" s="9">
        <v>16785.71</v>
      </c>
      <c r="E25" s="9">
        <v>17428.57</v>
      </c>
      <c r="F25" s="1"/>
    </row>
    <row r="26" spans="1:6" x14ac:dyDescent="0.2">
      <c r="A26" s="1" t="s">
        <v>4</v>
      </c>
      <c r="B26" s="9">
        <v>8642.857</v>
      </c>
      <c r="C26" s="9">
        <v>71428.570999999996</v>
      </c>
      <c r="D26" s="9">
        <v>16785.71</v>
      </c>
      <c r="E26" s="9">
        <v>17428.57</v>
      </c>
      <c r="F26" s="1"/>
    </row>
    <row r="27" spans="1:6" ht="13.5" thickBot="1" x14ac:dyDescent="0.25">
      <c r="A27" s="1" t="s">
        <v>5</v>
      </c>
      <c r="B27" s="10">
        <f>SUM(B20:B26)</f>
        <v>60499.999000000011</v>
      </c>
      <c r="C27" s="10">
        <f>SUM(C20:C26)</f>
        <v>499999.99699999997</v>
      </c>
      <c r="D27" s="10">
        <f>SUM(D20:D26)</f>
        <v>117499.96999999997</v>
      </c>
      <c r="E27" s="10">
        <f>SUM(E20:E26)</f>
        <v>121999.99000000002</v>
      </c>
      <c r="F27" s="11">
        <f>SUM(B27:E27)</f>
        <v>799999.95600000001</v>
      </c>
    </row>
    <row r="28" spans="1:6" ht="13.5" thickTop="1" x14ac:dyDescent="0.2">
      <c r="A28" s="5"/>
    </row>
    <row r="29" spans="1:6" x14ac:dyDescent="0.2">
      <c r="A29" s="5"/>
    </row>
    <row r="30" spans="1:6" x14ac:dyDescent="0.2">
      <c r="A30" t="s">
        <v>34</v>
      </c>
    </row>
    <row r="32" spans="1:6" x14ac:dyDescent="0.2">
      <c r="A32" s="1"/>
      <c r="B32" s="1" t="str">
        <f>B19</f>
        <v>Lager</v>
      </c>
      <c r="C32" s="1" t="str">
        <f>C19</f>
        <v>Fertigung</v>
      </c>
      <c r="D32" s="1" t="s">
        <v>52</v>
      </c>
      <c r="E32" s="1" t="str">
        <f>E19</f>
        <v>Gebäude</v>
      </c>
      <c r="F32" s="1" t="s">
        <v>5</v>
      </c>
    </row>
    <row r="33" spans="1:6" x14ac:dyDescent="0.2">
      <c r="A33" s="1" t="s">
        <v>10</v>
      </c>
      <c r="B33" s="1" t="s">
        <v>11</v>
      </c>
      <c r="C33" s="1" t="s">
        <v>12</v>
      </c>
      <c r="D33" s="1" t="s">
        <v>51</v>
      </c>
      <c r="E33" s="1" t="s">
        <v>13</v>
      </c>
      <c r="F33" s="1"/>
    </row>
    <row r="34" spans="1:6" x14ac:dyDescent="0.2">
      <c r="A34" s="1" t="str">
        <f>B19</f>
        <v>Lager</v>
      </c>
      <c r="B34" s="9">
        <v>4100000</v>
      </c>
      <c r="C34" s="9">
        <v>0</v>
      </c>
      <c r="D34" s="9">
        <v>-5</v>
      </c>
      <c r="E34" s="9">
        <v>-380</v>
      </c>
      <c r="F34" s="1">
        <f>B27</f>
        <v>60499.999000000011</v>
      </c>
    </row>
    <row r="35" spans="1:6" x14ac:dyDescent="0.2">
      <c r="A35" s="1" t="str">
        <f>C19</f>
        <v>Fertigung</v>
      </c>
      <c r="B35" s="9">
        <v>0</v>
      </c>
      <c r="C35" s="9">
        <v>677</v>
      </c>
      <c r="D35" s="9">
        <v>-34</v>
      </c>
      <c r="E35" s="9">
        <v>-600</v>
      </c>
      <c r="F35" s="1">
        <f>C27</f>
        <v>499999.99699999997</v>
      </c>
    </row>
    <row r="36" spans="1:6" x14ac:dyDescent="0.2">
      <c r="A36" s="1" t="str">
        <f>D19</f>
        <v>Fuhrpark</v>
      </c>
      <c r="B36" s="9">
        <v>0</v>
      </c>
      <c r="C36" s="9">
        <v>0</v>
      </c>
      <c r="D36" s="9">
        <v>40</v>
      </c>
      <c r="E36" s="9">
        <v>-20</v>
      </c>
      <c r="F36" s="1">
        <f>D27</f>
        <v>117499.96999999997</v>
      </c>
    </row>
    <row r="37" spans="1:6" x14ac:dyDescent="0.2">
      <c r="A37" s="1" t="str">
        <f>E19</f>
        <v>Gebäude</v>
      </c>
      <c r="B37" s="9">
        <v>0</v>
      </c>
      <c r="C37" s="9">
        <v>0</v>
      </c>
      <c r="D37" s="9">
        <v>-1</v>
      </c>
      <c r="E37" s="9">
        <v>1000</v>
      </c>
      <c r="F37" s="1">
        <f>E27</f>
        <v>121999.99000000002</v>
      </c>
    </row>
    <row r="38" spans="1:6" ht="13.5" thickBot="1" x14ac:dyDescent="0.25">
      <c r="A38" s="1" t="s">
        <v>9</v>
      </c>
      <c r="B38" s="12">
        <f>SUM(B34:B37)</f>
        <v>4100000</v>
      </c>
      <c r="C38" s="12">
        <f>SUM(C34:C37)</f>
        <v>677</v>
      </c>
      <c r="D38" s="12">
        <f>SUM(D34:D37)</f>
        <v>0</v>
      </c>
      <c r="E38" s="12">
        <f>SUM(E34:E37)</f>
        <v>0</v>
      </c>
      <c r="F38" s="1"/>
    </row>
    <row r="39" spans="1:6" ht="13.5" thickTop="1" x14ac:dyDescent="0.2"/>
    <row r="40" spans="1:6" x14ac:dyDescent="0.2">
      <c r="A40" t="s">
        <v>15</v>
      </c>
    </row>
    <row r="42" spans="1:6" x14ac:dyDescent="0.2">
      <c r="A42" s="1"/>
      <c r="B42" s="1" t="str">
        <f>B19</f>
        <v>Lager</v>
      </c>
      <c r="C42" s="1" t="str">
        <f>C19</f>
        <v>Fertigung</v>
      </c>
      <c r="D42" s="1" t="str">
        <f>D19</f>
        <v>Fuhrpark</v>
      </c>
      <c r="E42" s="1" t="str">
        <f>E19</f>
        <v>Gebäude</v>
      </c>
      <c r="F42" s="1" t="s">
        <v>9</v>
      </c>
    </row>
    <row r="43" spans="1:6" x14ac:dyDescent="0.2">
      <c r="A43" s="1" t="s">
        <v>5</v>
      </c>
      <c r="B43" s="1">
        <f>B27</f>
        <v>60499.999000000011</v>
      </c>
      <c r="C43" s="1">
        <f>C27</f>
        <v>499999.99699999997</v>
      </c>
      <c r="D43" s="1">
        <f>D27</f>
        <v>117499.96999999997</v>
      </c>
      <c r="E43" s="1">
        <f>E27</f>
        <v>121999.99000000002</v>
      </c>
      <c r="F43" s="10">
        <f>F27</f>
        <v>799999.95600000001</v>
      </c>
    </row>
    <row r="44" spans="1:6" x14ac:dyDescent="0.2">
      <c r="A44" s="1" t="s">
        <v>16</v>
      </c>
      <c r="B44" s="1">
        <f>B34</f>
        <v>4100000</v>
      </c>
      <c r="C44" s="1">
        <f>C35</f>
        <v>677</v>
      </c>
      <c r="D44" s="1">
        <f>D36</f>
        <v>40</v>
      </c>
      <c r="E44" s="1">
        <f>E37</f>
        <v>1000</v>
      </c>
      <c r="F44" s="1"/>
    </row>
    <row r="45" spans="1:6" x14ac:dyDescent="0.2">
      <c r="A45" s="1" t="s">
        <v>17</v>
      </c>
      <c r="B45" s="13">
        <f>B43/B44</f>
        <v>1.4756097317073173E-2</v>
      </c>
      <c r="C45" s="10">
        <f>C43/C44</f>
        <v>738.55243279172817</v>
      </c>
      <c r="D45" s="10">
        <f>D43/D44</f>
        <v>2937.4992499999994</v>
      </c>
      <c r="E45" s="10">
        <f>E43/E44</f>
        <v>121.99999000000003</v>
      </c>
      <c r="F45" s="1"/>
    </row>
    <row r="48" spans="1:6" x14ac:dyDescent="0.2">
      <c r="A48" t="s">
        <v>1</v>
      </c>
    </row>
    <row r="50" spans="1:5" x14ac:dyDescent="0.2">
      <c r="A50" s="1" t="s">
        <v>27</v>
      </c>
      <c r="B50" s="1"/>
    </row>
    <row r="51" spans="1:5" x14ac:dyDescent="0.2">
      <c r="A51" s="1" t="str">
        <f>B19</f>
        <v>Lager</v>
      </c>
      <c r="B51" s="13">
        <f t="array" ref="B51:B54">MMULT(MINVERSE(B34:E37),(F34:F37))</f>
        <v>2.9999997838065375E-2</v>
      </c>
    </row>
    <row r="52" spans="1:5" x14ac:dyDescent="0.2">
      <c r="A52" s="1" t="str">
        <f>C19</f>
        <v>Fertigung</v>
      </c>
      <c r="B52" s="10">
        <v>999.99994810034264</v>
      </c>
    </row>
    <row r="53" spans="1:5" x14ac:dyDescent="0.2">
      <c r="A53" s="1" t="str">
        <f>D19</f>
        <v>Fuhrpark</v>
      </c>
      <c r="B53" s="10">
        <v>2999.9992446223105</v>
      </c>
    </row>
    <row r="54" spans="1:5" x14ac:dyDescent="0.2">
      <c r="A54" s="1" t="str">
        <f>E19</f>
        <v>Gebäude</v>
      </c>
      <c r="B54" s="10">
        <v>124.99998924462231</v>
      </c>
    </row>
    <row r="56" spans="1:5" x14ac:dyDescent="0.2">
      <c r="A56" t="s">
        <v>28</v>
      </c>
    </row>
    <row r="57" spans="1:5" x14ac:dyDescent="0.2">
      <c r="A57" s="1" t="s">
        <v>29</v>
      </c>
      <c r="B57" s="13">
        <f t="array" ref="B57:E57">TRANSPOSE(B51:B54)</f>
        <v>2.9999997838065375E-2</v>
      </c>
      <c r="C57" s="10">
        <v>999.99994810034264</v>
      </c>
      <c r="D57" s="10">
        <v>2999.9992446223105</v>
      </c>
      <c r="E57" s="10">
        <v>124.99998924462231</v>
      </c>
    </row>
    <row r="60" spans="1:5" x14ac:dyDescent="0.2">
      <c r="A60" t="s">
        <v>19</v>
      </c>
    </row>
    <row r="62" spans="1:5" x14ac:dyDescent="0.2">
      <c r="A62" s="1" t="s">
        <v>30</v>
      </c>
      <c r="B62" s="1" t="str">
        <f>B19</f>
        <v>Lager</v>
      </c>
      <c r="C62" s="1" t="str">
        <f>C19</f>
        <v>Fertigung</v>
      </c>
      <c r="D62" s="1" t="str">
        <f>D19</f>
        <v>Fuhrpark</v>
      </c>
      <c r="E62" s="1" t="str">
        <f>E19</f>
        <v>Gebäude</v>
      </c>
    </row>
    <row r="63" spans="1:5" x14ac:dyDescent="0.2">
      <c r="A63" s="1" t="str">
        <f>B19</f>
        <v>Lager</v>
      </c>
      <c r="B63" s="1">
        <f t="array" ref="B63:E66">TRANSPOSE(B34:E37)</f>
        <v>4100000</v>
      </c>
      <c r="C63" s="1">
        <v>0</v>
      </c>
      <c r="D63" s="1">
        <v>0</v>
      </c>
      <c r="E63" s="1">
        <v>0</v>
      </c>
    </row>
    <row r="64" spans="1:5" x14ac:dyDescent="0.2">
      <c r="A64" s="1" t="str">
        <f>C19</f>
        <v>Fertigung</v>
      </c>
      <c r="B64" s="1">
        <v>0</v>
      </c>
      <c r="C64" s="1">
        <v>677</v>
      </c>
      <c r="D64" s="1">
        <v>0</v>
      </c>
      <c r="E64" s="1">
        <v>0</v>
      </c>
    </row>
    <row r="65" spans="1:5" x14ac:dyDescent="0.2">
      <c r="A65" s="1" t="str">
        <f>D19</f>
        <v>Fuhrpark</v>
      </c>
      <c r="B65" s="1">
        <v>-5</v>
      </c>
      <c r="C65" s="1">
        <v>-34</v>
      </c>
      <c r="D65" s="1">
        <v>40</v>
      </c>
      <c r="E65" s="1">
        <v>-1</v>
      </c>
    </row>
    <row r="66" spans="1:5" x14ac:dyDescent="0.2">
      <c r="A66" s="1" t="str">
        <f>E19</f>
        <v>Gebäude</v>
      </c>
      <c r="B66" s="1">
        <v>-380</v>
      </c>
      <c r="C66" s="1">
        <v>-600</v>
      </c>
      <c r="D66" s="1">
        <v>-20</v>
      </c>
      <c r="E66" s="1">
        <v>1000</v>
      </c>
    </row>
    <row r="68" spans="1:5" x14ac:dyDescent="0.2">
      <c r="A68" s="1" t="s">
        <v>31</v>
      </c>
      <c r="B68" s="1" t="str">
        <f>B19</f>
        <v>Lager</v>
      </c>
      <c r="C68" s="1" t="str">
        <f>C19</f>
        <v>Fertigung</v>
      </c>
      <c r="D68" s="1" t="str">
        <f>D19</f>
        <v>Fuhrpark</v>
      </c>
      <c r="E68" s="1" t="str">
        <f>E19</f>
        <v>Gebäude</v>
      </c>
    </row>
    <row r="69" spans="1:5" x14ac:dyDescent="0.2">
      <c r="A69" s="1" t="str">
        <f>B19</f>
        <v>Lager</v>
      </c>
      <c r="B69" s="3">
        <f t="shared" ref="B69:E72" si="0">$B51</f>
        <v>2.9999997838065375E-2</v>
      </c>
      <c r="C69" s="3">
        <f t="shared" si="0"/>
        <v>2.9999997838065375E-2</v>
      </c>
      <c r="D69" s="3">
        <f t="shared" si="0"/>
        <v>2.9999997838065375E-2</v>
      </c>
      <c r="E69" s="3">
        <f t="shared" si="0"/>
        <v>2.9999997838065375E-2</v>
      </c>
    </row>
    <row r="70" spans="1:5" x14ac:dyDescent="0.2">
      <c r="A70" s="1" t="str">
        <f>C19</f>
        <v>Fertigung</v>
      </c>
      <c r="B70" s="1">
        <f t="shared" si="0"/>
        <v>999.99994810034264</v>
      </c>
      <c r="C70" s="1">
        <f t="shared" si="0"/>
        <v>999.99994810034264</v>
      </c>
      <c r="D70" s="1">
        <f t="shared" si="0"/>
        <v>999.99994810034264</v>
      </c>
      <c r="E70" s="1">
        <f t="shared" si="0"/>
        <v>999.99994810034264</v>
      </c>
    </row>
    <row r="71" spans="1:5" x14ac:dyDescent="0.2">
      <c r="A71" s="1" t="str">
        <f>D19</f>
        <v>Fuhrpark</v>
      </c>
      <c r="B71" s="1">
        <f t="shared" si="0"/>
        <v>2999.9992446223105</v>
      </c>
      <c r="C71" s="1">
        <f t="shared" si="0"/>
        <v>2999.9992446223105</v>
      </c>
      <c r="D71" s="1">
        <f t="shared" si="0"/>
        <v>2999.9992446223105</v>
      </c>
      <c r="E71" s="1">
        <f t="shared" si="0"/>
        <v>2999.9992446223105</v>
      </c>
    </row>
    <row r="72" spans="1:5" x14ac:dyDescent="0.2">
      <c r="A72" s="1" t="str">
        <f>E19</f>
        <v>Gebäude</v>
      </c>
      <c r="B72" s="1">
        <f t="shared" si="0"/>
        <v>124.99998924462231</v>
      </c>
      <c r="C72" s="1">
        <f t="shared" si="0"/>
        <v>124.99998924462231</v>
      </c>
      <c r="D72" s="1">
        <f t="shared" si="0"/>
        <v>124.99998924462231</v>
      </c>
      <c r="E72" s="1">
        <f t="shared" si="0"/>
        <v>124.99998924462231</v>
      </c>
    </row>
    <row r="74" spans="1:5" x14ac:dyDescent="0.2">
      <c r="A74" t="s">
        <v>28</v>
      </c>
    </row>
    <row r="75" spans="1:5" x14ac:dyDescent="0.2">
      <c r="A75" s="1"/>
      <c r="B75" s="1" t="str">
        <f>B19</f>
        <v>Lager</v>
      </c>
      <c r="C75" s="1" t="str">
        <f>C19</f>
        <v>Fertigung</v>
      </c>
      <c r="D75" s="1" t="str">
        <f>D19</f>
        <v>Fuhrpark</v>
      </c>
      <c r="E75" s="1" t="str">
        <f>E19</f>
        <v>Gebäude</v>
      </c>
    </row>
    <row r="76" spans="1:5" x14ac:dyDescent="0.2">
      <c r="A76" s="1" t="str">
        <f>B19</f>
        <v>Lager</v>
      </c>
      <c r="B76" s="10">
        <f t="shared" ref="B76:E77" si="1">B63*B69</f>
        <v>122999.99113606804</v>
      </c>
      <c r="C76" s="10">
        <f t="shared" si="1"/>
        <v>0</v>
      </c>
      <c r="D76" s="10">
        <f t="shared" si="1"/>
        <v>0</v>
      </c>
      <c r="E76" s="10">
        <f t="shared" si="1"/>
        <v>0</v>
      </c>
    </row>
    <row r="77" spans="1:5" x14ac:dyDescent="0.2">
      <c r="A77" s="1" t="str">
        <f>C19</f>
        <v>Fertigung</v>
      </c>
      <c r="B77" s="10">
        <f t="shared" si="1"/>
        <v>0</v>
      </c>
      <c r="C77" s="10">
        <f t="shared" si="1"/>
        <v>676999.96486393199</v>
      </c>
      <c r="D77" s="10">
        <f t="shared" si="1"/>
        <v>0</v>
      </c>
      <c r="E77" s="10">
        <f t="shared" si="1"/>
        <v>0</v>
      </c>
    </row>
    <row r="78" spans="1:5" x14ac:dyDescent="0.2">
      <c r="A78" s="1" t="str">
        <f>D19</f>
        <v>Fuhrpark</v>
      </c>
      <c r="B78" s="10">
        <f t="shared" ref="B78:E79" si="2">B65*B71</f>
        <v>-14999.996223111553</v>
      </c>
      <c r="C78" s="10">
        <f t="shared" si="2"/>
        <v>-101999.97431715856</v>
      </c>
      <c r="D78" s="10">
        <f t="shared" si="2"/>
        <v>119999.96978489243</v>
      </c>
      <c r="E78" s="10">
        <f t="shared" si="2"/>
        <v>-2999.9992446223105</v>
      </c>
    </row>
    <row r="79" spans="1:5" x14ac:dyDescent="0.2">
      <c r="A79" s="1" t="str">
        <f>E19</f>
        <v>Gebäude</v>
      </c>
      <c r="B79" s="10">
        <f t="shared" si="2"/>
        <v>-47499.995912956481</v>
      </c>
      <c r="C79" s="10">
        <f t="shared" si="2"/>
        <v>-74999.993546773389</v>
      </c>
      <c r="D79" s="10">
        <f t="shared" si="2"/>
        <v>-2499.9997848924463</v>
      </c>
      <c r="E79" s="10">
        <f t="shared" si="2"/>
        <v>124999.98924462231</v>
      </c>
    </row>
    <row r="80" spans="1:5" x14ac:dyDescent="0.2">
      <c r="A80" s="1" t="s">
        <v>9</v>
      </c>
      <c r="B80" s="10">
        <f>SUM(B76:B79)</f>
        <v>60499.999000000011</v>
      </c>
      <c r="C80" s="10">
        <f>SUM(C76:C79)</f>
        <v>499999.99700000003</v>
      </c>
      <c r="D80" s="10">
        <f>SUM(D76:D79)</f>
        <v>117499.96999999999</v>
      </c>
      <c r="E80" s="10">
        <f>SUM(E76:E79)</f>
        <v>121999.99</v>
      </c>
    </row>
    <row r="82" spans="1:6" x14ac:dyDescent="0.2">
      <c r="A82" t="s">
        <v>32</v>
      </c>
    </row>
    <row r="84" spans="1:6" x14ac:dyDescent="0.2">
      <c r="A84" s="1" t="s">
        <v>33</v>
      </c>
      <c r="B84" s="1" t="str">
        <f>B19</f>
        <v>Lager</v>
      </c>
      <c r="C84" s="1" t="str">
        <f>C19</f>
        <v>Fertigung</v>
      </c>
      <c r="D84" s="1" t="str">
        <f>B33</f>
        <v>Materialkosten</v>
      </c>
      <c r="E84" s="1" t="s">
        <v>41</v>
      </c>
      <c r="F84" s="14" t="s">
        <v>50</v>
      </c>
    </row>
    <row r="85" spans="1:6" x14ac:dyDescent="0.2">
      <c r="A85" s="1" t="s">
        <v>42</v>
      </c>
      <c r="B85" s="9">
        <v>300000</v>
      </c>
      <c r="C85" s="9">
        <v>70</v>
      </c>
      <c r="D85" s="10">
        <f>B85*(1+$B$57)</f>
        <v>308999.99935141962</v>
      </c>
      <c r="E85" s="10">
        <f>C85*$C$57</f>
        <v>69999.996367023981</v>
      </c>
      <c r="F85" s="10">
        <f>D85+E85</f>
        <v>378999.99571844359</v>
      </c>
    </row>
    <row r="86" spans="1:6" x14ac:dyDescent="0.2">
      <c r="A86" s="1" t="s">
        <v>43</v>
      </c>
      <c r="B86" s="9">
        <v>200000</v>
      </c>
      <c r="C86" s="9">
        <v>30</v>
      </c>
      <c r="D86" s="10">
        <f t="shared" ref="D86:D92" si="3">B86*(1+$B$57)</f>
        <v>205999.99956761309</v>
      </c>
      <c r="E86" s="10">
        <f t="shared" ref="E86:E92" si="4">C86*$C$57</f>
        <v>29999.998443010278</v>
      </c>
      <c r="F86" s="10">
        <f t="shared" ref="F86:F93" si="5">D86+E86</f>
        <v>235999.99801062339</v>
      </c>
    </row>
    <row r="87" spans="1:6" x14ac:dyDescent="0.2">
      <c r="A87" s="1" t="s">
        <v>44</v>
      </c>
      <c r="B87" s="9">
        <v>800000</v>
      </c>
      <c r="C87" s="9">
        <v>100</v>
      </c>
      <c r="D87" s="10">
        <f t="shared" si="3"/>
        <v>823999.99827045237</v>
      </c>
      <c r="E87" s="10">
        <f t="shared" si="4"/>
        <v>99999.994810034259</v>
      </c>
      <c r="F87" s="10">
        <f t="shared" si="5"/>
        <v>923999.99308048666</v>
      </c>
    </row>
    <row r="88" spans="1:6" x14ac:dyDescent="0.2">
      <c r="A88" s="1" t="s">
        <v>45</v>
      </c>
      <c r="B88" s="9">
        <v>0</v>
      </c>
      <c r="C88" s="9">
        <v>80</v>
      </c>
      <c r="D88" s="10">
        <f t="shared" si="3"/>
        <v>0</v>
      </c>
      <c r="E88" s="10">
        <f t="shared" si="4"/>
        <v>79999.995848027407</v>
      </c>
      <c r="F88" s="10">
        <f t="shared" si="5"/>
        <v>79999.995848027407</v>
      </c>
    </row>
    <row r="89" spans="1:6" x14ac:dyDescent="0.2">
      <c r="A89" s="1" t="s">
        <v>46</v>
      </c>
      <c r="B89" s="9">
        <v>1300000</v>
      </c>
      <c r="C89" s="9">
        <v>90</v>
      </c>
      <c r="D89" s="10">
        <f t="shared" si="3"/>
        <v>1338999.997189485</v>
      </c>
      <c r="E89" s="10">
        <f t="shared" si="4"/>
        <v>89999.995329030833</v>
      </c>
      <c r="F89" s="10">
        <f t="shared" si="5"/>
        <v>1428999.9925185158</v>
      </c>
    </row>
    <row r="90" spans="1:6" x14ac:dyDescent="0.2">
      <c r="A90" s="1" t="s">
        <v>47</v>
      </c>
      <c r="B90" s="9">
        <v>100000</v>
      </c>
      <c r="C90" s="9">
        <v>40</v>
      </c>
      <c r="D90" s="10">
        <f t="shared" si="3"/>
        <v>102999.99978380655</v>
      </c>
      <c r="E90" s="10">
        <f t="shared" si="4"/>
        <v>39999.997924013704</v>
      </c>
      <c r="F90" s="10">
        <f t="shared" si="5"/>
        <v>142999.99770782026</v>
      </c>
    </row>
    <row r="91" spans="1:6" x14ac:dyDescent="0.2">
      <c r="A91" s="1" t="s">
        <v>48</v>
      </c>
      <c r="B91" s="9">
        <v>400000</v>
      </c>
      <c r="C91" s="9">
        <v>130</v>
      </c>
      <c r="D91" s="10">
        <f t="shared" si="3"/>
        <v>411999.99913522619</v>
      </c>
      <c r="E91" s="10">
        <f t="shared" si="4"/>
        <v>129999.99325304454</v>
      </c>
      <c r="F91" s="10">
        <f t="shared" si="5"/>
        <v>541999.99238827068</v>
      </c>
    </row>
    <row r="92" spans="1:6" x14ac:dyDescent="0.2">
      <c r="A92" s="1" t="s">
        <v>49</v>
      </c>
      <c r="B92" s="9">
        <v>1000000</v>
      </c>
      <c r="C92" s="9">
        <v>137</v>
      </c>
      <c r="D92" s="10">
        <f t="shared" si="3"/>
        <v>1029999.9978380654</v>
      </c>
      <c r="E92" s="10">
        <f t="shared" si="4"/>
        <v>136999.99288974694</v>
      </c>
      <c r="F92" s="10">
        <f t="shared" si="5"/>
        <v>1166999.9907278123</v>
      </c>
    </row>
    <row r="93" spans="1:6" ht="13.5" thickBot="1" x14ac:dyDescent="0.25">
      <c r="A93" s="2" t="s">
        <v>9</v>
      </c>
      <c r="B93" s="11">
        <f>SUM(B85:B92)</f>
        <v>4100000</v>
      </c>
      <c r="C93" s="11">
        <f>SUM(C85:C92)</f>
        <v>677</v>
      </c>
      <c r="D93" s="11">
        <f>SUM(D85:D92)</f>
        <v>4222999.9911360675</v>
      </c>
      <c r="E93" s="11">
        <f>SUM(E85:E92)</f>
        <v>676999.96486393188</v>
      </c>
      <c r="F93" s="11">
        <f t="shared" si="5"/>
        <v>4899999.9559999993</v>
      </c>
    </row>
    <row r="94" spans="1:6" ht="13.5" thickTop="1" x14ac:dyDescent="0.2"/>
    <row r="96" spans="1:6" x14ac:dyDescent="0.2">
      <c r="A96" t="s">
        <v>53</v>
      </c>
    </row>
    <row r="98" spans="1:1" x14ac:dyDescent="0.2">
      <c r="A98" t="s">
        <v>0</v>
      </c>
    </row>
    <row r="99" spans="1:1" x14ac:dyDescent="0.2">
      <c r="A99" t="s">
        <v>18</v>
      </c>
    </row>
    <row r="100" spans="1:1" x14ac:dyDescent="0.2">
      <c r="A100" t="s">
        <v>57</v>
      </c>
    </row>
    <row r="102" spans="1:1" x14ac:dyDescent="0.2">
      <c r="A102" s="4" t="s">
        <v>55</v>
      </c>
    </row>
    <row r="104" spans="1:1" x14ac:dyDescent="0.2">
      <c r="A104" t="s">
        <v>56</v>
      </c>
    </row>
  </sheetData>
  <mergeCells count="1">
    <mergeCell ref="A2:C2"/>
  </mergeCells>
  <phoneticPr fontId="3"/>
  <pageMargins left="0.78740157499999996" right="0.78740157499999996" top="0.984251969" bottom="0.984251969" header="0.5" footer="0.5"/>
  <pageSetup paperSize="9" orientation="portrait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Innerbetriebliche Leistungsver.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 Amelsberg</dc:creator>
  <cp:lastModifiedBy>Amelsberg, Katrin</cp:lastModifiedBy>
  <dcterms:created xsi:type="dcterms:W3CDTF">2012-11-02T18:05:47Z</dcterms:created>
  <dcterms:modified xsi:type="dcterms:W3CDTF">2013-01-09T09:19:03Z</dcterms:modified>
</cp:coreProperties>
</file>