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600" windowHeight="8475" firstSheet="1" activeTab="2"/>
  </bookViews>
  <sheets>
    <sheet name="Ermittlung Selbstkosten" sheetId="1" r:id="rId1"/>
    <sheet name="Erfahrungskurvenkonzept" sheetId="2" r:id="rId2"/>
    <sheet name="Erfahrungskurvenkonzept Bsp. 2" sheetId="3" r:id="rId3"/>
  </sheets>
  <calcPr calcId="145621"/>
</workbook>
</file>

<file path=xl/calcChain.xml><?xml version="1.0" encoding="utf-8"?>
<calcChain xmlns="http://schemas.openxmlformats.org/spreadsheetml/2006/main">
  <c r="I39" i="2" l="1"/>
  <c r="I34" i="2" s="1"/>
  <c r="C36" i="2" s="1"/>
  <c r="F45" i="2"/>
  <c r="F15" i="2"/>
  <c r="G15" i="2" s="1"/>
  <c r="J29" i="3"/>
  <c r="C13" i="3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15" i="2"/>
  <c r="C16" i="2" s="1"/>
  <c r="D15" i="2"/>
  <c r="E30" i="1"/>
  <c r="D17" i="1"/>
  <c r="D15" i="1"/>
  <c r="D14" i="3" l="1"/>
  <c r="D24" i="3"/>
  <c r="D19" i="1"/>
  <c r="D20" i="1" s="1"/>
  <c r="D17" i="2"/>
  <c r="D16" i="2"/>
  <c r="D26" i="2"/>
  <c r="E15" i="2"/>
  <c r="D20" i="2"/>
  <c r="D23" i="3"/>
  <c r="D19" i="3"/>
  <c r="D21" i="3"/>
  <c r="D17" i="3"/>
  <c r="D15" i="3"/>
  <c r="D22" i="3"/>
  <c r="D20" i="3"/>
  <c r="D18" i="3"/>
  <c r="D16" i="3"/>
  <c r="F16" i="2"/>
  <c r="G16" i="2" s="1"/>
  <c r="D24" i="2"/>
  <c r="D22" i="2"/>
  <c r="D18" i="2"/>
  <c r="D25" i="2"/>
  <c r="D23" i="2"/>
  <c r="D21" i="2"/>
  <c r="D19" i="2"/>
  <c r="E13" i="3"/>
  <c r="C17" i="2"/>
  <c r="F17" i="2" s="1"/>
  <c r="D21" i="1" l="1"/>
  <c r="E16" i="2"/>
  <c r="G17" i="2"/>
  <c r="E14" i="3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C18" i="2"/>
  <c r="F18" i="2" s="1"/>
  <c r="G18" i="2" s="1"/>
  <c r="E17" i="2"/>
  <c r="D23" i="1"/>
  <c r="C30" i="1" s="1"/>
  <c r="C32" i="1" s="1"/>
  <c r="C19" i="2" l="1"/>
  <c r="F19" i="2" s="1"/>
  <c r="G19" i="2" s="1"/>
  <c r="E18" i="2"/>
  <c r="C20" i="2" l="1"/>
  <c r="F20" i="2" s="1"/>
  <c r="G20" i="2" s="1"/>
  <c r="E19" i="2"/>
  <c r="C21" i="2" l="1"/>
  <c r="F21" i="2" s="1"/>
  <c r="G21" i="2" s="1"/>
  <c r="E20" i="2"/>
  <c r="C22" i="2" l="1"/>
  <c r="F22" i="2" s="1"/>
  <c r="G22" i="2" s="1"/>
  <c r="E21" i="2"/>
  <c r="C23" i="2" l="1"/>
  <c r="F23" i="2" s="1"/>
  <c r="G23" i="2" s="1"/>
  <c r="E22" i="2"/>
  <c r="C24" i="2" l="1"/>
  <c r="F24" i="2" s="1"/>
  <c r="G24" i="2" s="1"/>
  <c r="E23" i="2"/>
  <c r="C25" i="2" l="1"/>
  <c r="E24" i="2"/>
  <c r="F25" i="2" l="1"/>
  <c r="G25" i="2" s="1"/>
  <c r="C26" i="2"/>
  <c r="F26" i="2" s="1"/>
  <c r="E25" i="2"/>
  <c r="E26" i="2" s="1"/>
  <c r="G26" i="2" l="1"/>
</calcChain>
</file>

<file path=xl/sharedStrings.xml><?xml version="1.0" encoding="utf-8"?>
<sst xmlns="http://schemas.openxmlformats.org/spreadsheetml/2006/main" count="103" uniqueCount="48">
  <si>
    <t>Produktionsmenge</t>
  </si>
  <si>
    <t>Erfahrungskurvenkonzept</t>
  </si>
  <si>
    <t>Produktionsmenge
je Periode</t>
  </si>
  <si>
    <t>Ermittlung der Selbstkosten</t>
  </si>
  <si>
    <t>Materialeinzelkosten</t>
  </si>
  <si>
    <t>+</t>
  </si>
  <si>
    <t>Materialgemeinkostenzuschlag</t>
  </si>
  <si>
    <t>Fertigungseinzelkosten</t>
  </si>
  <si>
    <t>Fertigungsgemeinkostenzuschlag</t>
  </si>
  <si>
    <t>Sondereinzelkosten der Fertigung</t>
  </si>
  <si>
    <t>=</t>
  </si>
  <si>
    <t>Herstellkosten der Fertigung</t>
  </si>
  <si>
    <t>Verwaltungsgemeinkostenzuschlag</t>
  </si>
  <si>
    <t>Vertriebsgemeinkostenzuschlag</t>
  </si>
  <si>
    <t>Sondereinzelkosten des Vertriebs</t>
  </si>
  <si>
    <t xml:space="preserve">Selbstkosten </t>
  </si>
  <si>
    <t>Basis für die Erfahrungskurve</t>
  </si>
  <si>
    <t>-</t>
  </si>
  <si>
    <t>Selbstkosten</t>
  </si>
  <si>
    <t xml:space="preserve">Reduktion der Selbstkosten je Stück </t>
  </si>
  <si>
    <t>Erfahrungsfaktor</t>
  </si>
  <si>
    <t>Stückkosten</t>
  </si>
  <si>
    <t>b =</t>
  </si>
  <si>
    <t>log (1- Erfahrungsfaktor)</t>
  </si>
  <si>
    <t>log (2)</t>
  </si>
  <si>
    <t>log (1 - 0,2)</t>
  </si>
  <si>
    <t>Periode
n</t>
  </si>
  <si>
    <t xml:space="preserve">Kosten in der ersten Periode </t>
  </si>
  <si>
    <t>*</t>
  </si>
  <si>
    <t>^</t>
  </si>
  <si>
    <t>log (1-0,3)</t>
  </si>
  <si>
    <t xml:space="preserve"> </t>
  </si>
  <si>
    <t>b</t>
  </si>
  <si>
    <r>
      <rPr>
        <sz val="20"/>
        <color theme="1"/>
        <rFont val="Calibri"/>
        <family val="2"/>
        <scheme val="minor"/>
      </rPr>
      <t>x</t>
    </r>
    <r>
      <rPr>
        <sz val="8"/>
        <color theme="1"/>
        <rFont val="Calibri"/>
        <family val="2"/>
        <scheme val="minor"/>
      </rPr>
      <t>t</t>
    </r>
  </si>
  <si>
    <r>
      <rPr>
        <sz val="18"/>
        <color theme="1"/>
        <rFont val="Calibri"/>
        <family val="2"/>
        <scheme val="minor"/>
      </rPr>
      <t>k</t>
    </r>
    <r>
      <rPr>
        <sz val="8"/>
        <color theme="1"/>
        <rFont val="Calibri"/>
        <family val="2"/>
        <scheme val="minor"/>
      </rPr>
      <t>1</t>
    </r>
  </si>
  <si>
    <r>
      <rPr>
        <sz val="18"/>
        <color theme="1"/>
        <rFont val="Calibri"/>
        <family val="2"/>
        <scheme val="minor"/>
      </rPr>
      <t>k</t>
    </r>
    <r>
      <rPr>
        <sz val="8"/>
        <color theme="1"/>
        <rFont val="Calibri"/>
        <family val="2"/>
        <scheme val="minor"/>
      </rPr>
      <t>t</t>
    </r>
  </si>
  <si>
    <t>Abnahmefaktor</t>
  </si>
  <si>
    <t>Stückkosten
(GE)</t>
  </si>
  <si>
    <t>Erfahrungskurvenkonzept: erhöhte Produktionsmenge und Stückkosten</t>
  </si>
  <si>
    <t>kumulierte 
Produktionsmenge</t>
  </si>
  <si>
    <t>kumulierte
Stückkosten
(GE)</t>
  </si>
  <si>
    <t>kumulierte Produktionsmenge</t>
  </si>
  <si>
    <t>Eingabefelder</t>
  </si>
  <si>
    <t>Eingabefeld</t>
  </si>
  <si>
    <t>Ausgabefeld</t>
  </si>
  <si>
    <t>Ausgabefelder</t>
  </si>
  <si>
    <t>Alle Angaben und Formeln ohne Gewähr!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</si>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</sst>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8" borderId="4" xfId="0" applyFill="1" applyBorder="1" applyAlignment="1"/>
    <xf numFmtId="0" fontId="0" fillId="8" borderId="5" xfId="0" applyFill="1" applyBorder="1" applyAlignment="1"/>
    <xf numFmtId="0" fontId="0" fillId="8" borderId="6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6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6" borderId="0" xfId="0" applyFill="1"/>
    <xf numFmtId="0" fontId="2" fillId="6" borderId="0" xfId="0" applyFont="1" applyFill="1"/>
    <xf numFmtId="0" fontId="0" fillId="9" borderId="0" xfId="0" applyFill="1"/>
    <xf numFmtId="0" fontId="2" fillId="9" borderId="0" xfId="0" applyFont="1" applyFill="1"/>
    <xf numFmtId="0" fontId="0" fillId="9" borderId="0" xfId="0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0" fontId="2" fillId="10" borderId="0" xfId="0" applyFont="1" applyFill="1"/>
    <xf numFmtId="165" fontId="5" fillId="6" borderId="0" xfId="0" applyNumberFormat="1" applyFont="1" applyFill="1" applyBorder="1" applyAlignment="1">
      <alignment horizontal="center"/>
    </xf>
    <xf numFmtId="9" fontId="0" fillId="6" borderId="3" xfId="0" applyNumberFormat="1" applyFill="1" applyBorder="1" applyAlignment="1">
      <alignment horizontal="center" vertical="center" wrapText="1"/>
    </xf>
    <xf numFmtId="9" fontId="0" fillId="7" borderId="3" xfId="0" applyNumberFormat="1" applyFill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/>
    </xf>
    <xf numFmtId="165" fontId="1" fillId="3" borderId="3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0" borderId="3" xfId="0" applyBorder="1"/>
    <xf numFmtId="0" fontId="0" fillId="0" borderId="3" xfId="0" applyFill="1" applyBorder="1"/>
    <xf numFmtId="0" fontId="0" fillId="9" borderId="3" xfId="0" applyFill="1" applyBorder="1"/>
    <xf numFmtId="165" fontId="0" fillId="9" borderId="3" xfId="0" applyNumberFormat="1" applyFill="1" applyBorder="1" applyAlignment="1">
      <alignment horizontal="center"/>
    </xf>
    <xf numFmtId="0" fontId="0" fillId="11" borderId="0" xfId="0" applyFill="1"/>
    <xf numFmtId="0" fontId="0" fillId="10" borderId="0" xfId="0" applyFill="1"/>
    <xf numFmtId="0" fontId="0" fillId="11" borderId="0" xfId="0" applyFill="1" applyAlignment="1">
      <alignment horizontal="center"/>
    </xf>
    <xf numFmtId="164" fontId="0" fillId="11" borderId="0" xfId="0" applyNumberFormat="1" applyFill="1"/>
    <xf numFmtId="0" fontId="8" fillId="11" borderId="0" xfId="0" applyFont="1" applyFill="1" applyAlignment="1">
      <alignment horizontal="left"/>
    </xf>
    <xf numFmtId="0" fontId="9" fillId="10" borderId="0" xfId="0" applyFont="1" applyFill="1" applyAlignment="1"/>
    <xf numFmtId="0" fontId="10" fillId="12" borderId="0" xfId="0" applyFont="1" applyFill="1" applyAlignment="1">
      <alignment horizontal="center"/>
    </xf>
    <xf numFmtId="0" fontId="10" fillId="13" borderId="0" xfId="0" applyFont="1" applyFill="1"/>
    <xf numFmtId="164" fontId="10" fillId="0" borderId="0" xfId="0" applyNumberFormat="1" applyFont="1"/>
    <xf numFmtId="0" fontId="10" fillId="0" borderId="0" xfId="0" applyFont="1"/>
    <xf numFmtId="0" fontId="10" fillId="12" borderId="0" xfId="0" applyFont="1" applyFill="1"/>
    <xf numFmtId="0" fontId="8" fillId="11" borderId="0" xfId="0" applyFont="1" applyFill="1"/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8" fillId="11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11" borderId="0" xfId="0" applyFill="1" applyAlignment="1" applyProtection="1">
      <alignment horizontal="left"/>
      <protection locked="0"/>
    </xf>
    <xf numFmtId="0" fontId="0" fillId="11" borderId="0" xfId="0" applyFill="1" applyProtection="1">
      <protection locked="0"/>
    </xf>
    <xf numFmtId="164" fontId="0" fillId="12" borderId="0" xfId="0" applyNumberFormat="1" applyFill="1" applyProtection="1">
      <protection locked="0"/>
    </xf>
    <xf numFmtId="9" fontId="0" fillId="12" borderId="0" xfId="0" applyNumberFormat="1" applyFill="1" applyProtection="1">
      <protection locked="0"/>
    </xf>
    <xf numFmtId="164" fontId="0" fillId="13" borderId="0" xfId="0" applyNumberFormat="1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1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64" fontId="0" fillId="13" borderId="2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164" fontId="1" fillId="13" borderId="0" xfId="0" applyNumberFormat="1" applyFont="1" applyFill="1" applyProtection="1">
      <protection locked="0"/>
    </xf>
    <xf numFmtId="164" fontId="1" fillId="13" borderId="2" xfId="0" applyNumberFormat="1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C0C0C0"/>
      <color rgb="FFFFFF99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Erfahrungskurve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Erfahrungsfaktor 20 %</c:v>
          </c:tx>
          <c:marker>
            <c:symbol val="none"/>
          </c:marker>
          <c:val>
            <c:numRef>
              <c:f>Erfahrungskurvenkonzept!$D$15:$D$25</c:f>
              <c:numCache>
                <c:formatCode>0.00000</c:formatCode>
                <c:ptCount val="11"/>
                <c:pt idx="0" formatCode="General">
                  <c:v>1</c:v>
                </c:pt>
                <c:pt idx="1">
                  <c:v>0.8</c:v>
                </c:pt>
                <c:pt idx="2">
                  <c:v>0.70210370277856016</c:v>
                </c:pt>
                <c:pt idx="3">
                  <c:v>0.64000000000000012</c:v>
                </c:pt>
                <c:pt idx="4">
                  <c:v>0.59563734361278065</c:v>
                </c:pt>
                <c:pt idx="5">
                  <c:v>0.56168296222284819</c:v>
                </c:pt>
                <c:pt idx="6">
                  <c:v>0.53448952465612365</c:v>
                </c:pt>
                <c:pt idx="7">
                  <c:v>0.51200000000000001</c:v>
                </c:pt>
                <c:pt idx="8">
                  <c:v>0.49294960945536476</c:v>
                </c:pt>
                <c:pt idx="9">
                  <c:v>0.47650987489022445</c:v>
                </c:pt>
                <c:pt idx="10">
                  <c:v>0.46211113868253395</c:v>
                </c:pt>
              </c:numCache>
            </c:numRef>
          </c:val>
          <c:smooth val="0"/>
        </c:ser>
        <c:ser>
          <c:idx val="1"/>
          <c:order val="1"/>
          <c:tx>
            <c:v>Erfahrungsfaktor 30 %</c:v>
          </c:tx>
          <c:marker>
            <c:symbol val="none"/>
          </c:marker>
          <c:val>
            <c:numRef>
              <c:f>Erfahrungskurvenkonzept!$F$15:$F$24</c:f>
              <c:numCache>
                <c:formatCode>0.00000</c:formatCode>
                <c:ptCount val="10"/>
                <c:pt idx="0" formatCode="General">
                  <c:v>1</c:v>
                </c:pt>
                <c:pt idx="1">
                  <c:v>0.7</c:v>
                </c:pt>
                <c:pt idx="2">
                  <c:v>0.56818033975212157</c:v>
                </c:pt>
                <c:pt idx="3">
                  <c:v>0.48999999999999988</c:v>
                </c:pt>
                <c:pt idx="4">
                  <c:v>0.43684642621654957</c:v>
                </c:pt>
                <c:pt idx="5">
                  <c:v>0.3977262378264852</c:v>
                </c:pt>
                <c:pt idx="6">
                  <c:v>0.36739667385471375</c:v>
                </c:pt>
                <c:pt idx="7">
                  <c:v>0.34299999999999992</c:v>
                </c:pt>
                <c:pt idx="8">
                  <c:v>0.32282889848083635</c:v>
                </c:pt>
                <c:pt idx="9">
                  <c:v>0.30579249835158467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69312"/>
        <c:axId val="73071232"/>
      </c:lineChart>
      <c:catAx>
        <c:axId val="7306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Kumulierte</a:t>
                </a:r>
                <a:r>
                  <a:rPr lang="de-DE" baseline="0"/>
                  <a:t> Produktionsmenge</a:t>
                </a:r>
              </a:p>
            </c:rich>
          </c:tx>
          <c:layout>
            <c:manualLayout>
              <c:xMode val="edge"/>
              <c:yMode val="edge"/>
              <c:x val="0.56521778960455427"/>
              <c:y val="0.91583899150215053"/>
            </c:manualLayout>
          </c:layout>
          <c:overlay val="0"/>
        </c:title>
        <c:majorTickMark val="none"/>
        <c:minorTickMark val="none"/>
        <c:tickLblPos val="nextTo"/>
        <c:crossAx val="73071232"/>
        <c:crosses val="autoZero"/>
        <c:auto val="1"/>
        <c:lblAlgn val="ctr"/>
        <c:lblOffset val="100"/>
        <c:noMultiLvlLbl val="0"/>
      </c:catAx>
      <c:valAx>
        <c:axId val="7307123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Stückkosten</a:t>
                </a:r>
              </a:p>
            </c:rich>
          </c:tx>
          <c:layout>
            <c:manualLayout>
              <c:xMode val="edge"/>
              <c:yMode val="edge"/>
              <c:x val="8.7460954930834445E-2"/>
              <c:y val="5.115468541198468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069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Erfahrungskurve</a:t>
            </a:r>
          </a:p>
        </c:rich>
      </c:tx>
      <c:layout>
        <c:manualLayout>
          <c:xMode val="edge"/>
          <c:yMode val="edge"/>
          <c:x val="0.39394920194561212"/>
          <c:y val="2.359882005899703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Stückkosten</c:v>
          </c:tx>
          <c:marker>
            <c:symbol val="none"/>
          </c:marker>
          <c:cat>
            <c:numRef>
              <c:f>'Erfahrungskurvenkonzept Bsp. 2'!$C$13:$C$24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</c:numCache>
            </c:numRef>
          </c:cat>
          <c:val>
            <c:numRef>
              <c:f>'Erfahrungskurvenkonzept Bsp. 2'!$D$13:$D$24</c:f>
              <c:numCache>
                <c:formatCode>0.00000</c:formatCode>
                <c:ptCount val="12"/>
                <c:pt idx="0" formatCode="General">
                  <c:v>100</c:v>
                </c:pt>
                <c:pt idx="1">
                  <c:v>80</c:v>
                </c:pt>
                <c:pt idx="2">
                  <c:v>70.210370277856015</c:v>
                </c:pt>
                <c:pt idx="3">
                  <c:v>64.000000000000014</c:v>
                </c:pt>
                <c:pt idx="4">
                  <c:v>59.563734361278065</c:v>
                </c:pt>
                <c:pt idx="5">
                  <c:v>56.168296222284816</c:v>
                </c:pt>
                <c:pt idx="6">
                  <c:v>53.448952465612365</c:v>
                </c:pt>
                <c:pt idx="7">
                  <c:v>51.2</c:v>
                </c:pt>
                <c:pt idx="8">
                  <c:v>49.294960945536474</c:v>
                </c:pt>
                <c:pt idx="9">
                  <c:v>47.650987489022448</c:v>
                </c:pt>
                <c:pt idx="10">
                  <c:v>46.211113868253392</c:v>
                </c:pt>
                <c:pt idx="11">
                  <c:v>44.93463697782785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6668800"/>
        <c:axId val="109359872"/>
      </c:lineChart>
      <c:catAx>
        <c:axId val="10666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Kumulierte</a:t>
                </a:r>
                <a:r>
                  <a:rPr lang="de-DE" baseline="0"/>
                  <a:t> Produktionsmenge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9359872"/>
        <c:crosses val="autoZero"/>
        <c:auto val="1"/>
        <c:lblAlgn val="ctr"/>
        <c:lblOffset val="100"/>
        <c:noMultiLvlLbl val="0"/>
      </c:catAx>
      <c:valAx>
        <c:axId val="10935987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Stückkosten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668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102177</xdr:rowOff>
    </xdr:from>
    <xdr:to>
      <xdr:col>6</xdr:col>
      <xdr:colOff>133350</xdr:colOff>
      <xdr:row>3</xdr:row>
      <xdr:rowOff>95250</xdr:rowOff>
    </xdr:to>
    <xdr:pic>
      <xdr:nvPicPr>
        <xdr:cNvPr id="6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102177"/>
          <a:ext cx="6210300" cy="56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285750</xdr:colOff>
      <xdr:row>0</xdr:row>
      <xdr:rowOff>114300</xdr:rowOff>
    </xdr:from>
    <xdr:to>
      <xdr:col>6</xdr:col>
      <xdr:colOff>714375</xdr:colOff>
      <xdr:row>3</xdr:row>
      <xdr:rowOff>66675</xdr:rowOff>
    </xdr:to>
    <xdr:pic>
      <xdr:nvPicPr>
        <xdr:cNvPr id="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1430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38</xdr:row>
      <xdr:rowOff>95250</xdr:rowOff>
    </xdr:from>
    <xdr:to>
      <xdr:col>4</xdr:col>
      <xdr:colOff>409575</xdr:colOff>
      <xdr:row>38</xdr:row>
      <xdr:rowOff>114300</xdr:rowOff>
    </xdr:to>
    <xdr:cxnSp macro="">
      <xdr:nvCxnSpPr>
        <xdr:cNvPr id="3" name="Gerade Verbindung 2"/>
        <xdr:cNvCxnSpPr/>
      </xdr:nvCxnSpPr>
      <xdr:spPr>
        <a:xfrm>
          <a:off x="2457450" y="4619625"/>
          <a:ext cx="20478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38</xdr:row>
      <xdr:rowOff>95250</xdr:rowOff>
    </xdr:from>
    <xdr:to>
      <xdr:col>6</xdr:col>
      <xdr:colOff>733425</xdr:colOff>
      <xdr:row>38</xdr:row>
      <xdr:rowOff>95250</xdr:rowOff>
    </xdr:to>
    <xdr:cxnSp macro="">
      <xdr:nvCxnSpPr>
        <xdr:cNvPr id="5" name="Gerade Verbindung 4"/>
        <xdr:cNvCxnSpPr/>
      </xdr:nvCxnSpPr>
      <xdr:spPr>
        <a:xfrm>
          <a:off x="5705475" y="4714875"/>
          <a:ext cx="105727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228600</xdr:colOff>
      <xdr:row>47</xdr:row>
      <xdr:rowOff>0</xdr:rowOff>
    </xdr:from>
    <xdr:to>
      <xdr:col>5</xdr:col>
      <xdr:colOff>847725</xdr:colOff>
      <xdr:row>62</xdr:row>
      <xdr:rowOff>85723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44</xdr:row>
      <xdr:rowOff>104775</xdr:rowOff>
    </xdr:from>
    <xdr:to>
      <xdr:col>3</xdr:col>
      <xdr:colOff>1085850</xdr:colOff>
      <xdr:row>44</xdr:row>
      <xdr:rowOff>104775</xdr:rowOff>
    </xdr:to>
    <xdr:cxnSp macro="">
      <xdr:nvCxnSpPr>
        <xdr:cNvPr id="7" name="Gerade Verbindung 6"/>
        <xdr:cNvCxnSpPr/>
      </xdr:nvCxnSpPr>
      <xdr:spPr>
        <a:xfrm>
          <a:off x="2495550" y="6524625"/>
          <a:ext cx="149542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447679</xdr:colOff>
      <xdr:row>34</xdr:row>
      <xdr:rowOff>142875</xdr:rowOff>
    </xdr:from>
    <xdr:to>
      <xdr:col>9</xdr:col>
      <xdr:colOff>4</xdr:colOff>
      <xdr:row>38</xdr:row>
      <xdr:rowOff>1</xdr:rowOff>
    </xdr:to>
    <xdr:cxnSp macro="">
      <xdr:nvCxnSpPr>
        <xdr:cNvPr id="13" name="Gerade Verbindung mit Pfeil 12"/>
        <xdr:cNvCxnSpPr/>
      </xdr:nvCxnSpPr>
      <xdr:spPr>
        <a:xfrm rot="16200000" flipV="1">
          <a:off x="8882066" y="5948363"/>
          <a:ext cx="685801" cy="3143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619126</xdr:colOff>
      <xdr:row>17</xdr:row>
      <xdr:rowOff>104774</xdr:rowOff>
    </xdr:from>
    <xdr:to>
      <xdr:col>1</xdr:col>
      <xdr:colOff>1143003</xdr:colOff>
      <xdr:row>35</xdr:row>
      <xdr:rowOff>28577</xdr:rowOff>
    </xdr:to>
    <xdr:cxnSp macro="">
      <xdr:nvCxnSpPr>
        <xdr:cNvPr id="15" name="Gerade Verbindung mit Pfeil 14"/>
        <xdr:cNvCxnSpPr/>
      </xdr:nvCxnSpPr>
      <xdr:spPr>
        <a:xfrm rot="16200000" flipH="1">
          <a:off x="-490537" y="3443287"/>
          <a:ext cx="3505203" cy="1285877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695325</xdr:colOff>
      <xdr:row>0</xdr:row>
      <xdr:rowOff>142875</xdr:rowOff>
    </xdr:from>
    <xdr:to>
      <xdr:col>6</xdr:col>
      <xdr:colOff>428625</xdr:colOff>
      <xdr:row>3</xdr:row>
      <xdr:rowOff>135948</xdr:rowOff>
    </xdr:to>
    <xdr:pic>
      <xdr:nvPicPr>
        <xdr:cNvPr id="9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142875"/>
          <a:ext cx="6210300" cy="56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790575</xdr:colOff>
      <xdr:row>0</xdr:row>
      <xdr:rowOff>171450</xdr:rowOff>
    </xdr:from>
    <xdr:to>
      <xdr:col>6</xdr:col>
      <xdr:colOff>1219200</xdr:colOff>
      <xdr:row>3</xdr:row>
      <xdr:rowOff>123825</xdr:rowOff>
    </xdr:to>
    <xdr:pic>
      <xdr:nvPicPr>
        <xdr:cNvPr id="10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7145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28</xdr:row>
      <xdr:rowOff>95250</xdr:rowOff>
    </xdr:from>
    <xdr:to>
      <xdr:col>5</xdr:col>
      <xdr:colOff>266700</xdr:colOff>
      <xdr:row>28</xdr:row>
      <xdr:rowOff>104775</xdr:rowOff>
    </xdr:to>
    <xdr:cxnSp macro="">
      <xdr:nvCxnSpPr>
        <xdr:cNvPr id="2" name="Gerade Verbindung 1"/>
        <xdr:cNvCxnSpPr/>
      </xdr:nvCxnSpPr>
      <xdr:spPr>
        <a:xfrm>
          <a:off x="2019300" y="4772025"/>
          <a:ext cx="2857500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28</xdr:row>
      <xdr:rowOff>95250</xdr:rowOff>
    </xdr:from>
    <xdr:to>
      <xdr:col>7</xdr:col>
      <xdr:colOff>733425</xdr:colOff>
      <xdr:row>28</xdr:row>
      <xdr:rowOff>95250</xdr:rowOff>
    </xdr:to>
    <xdr:cxnSp macro="">
      <xdr:nvCxnSpPr>
        <xdr:cNvPr id="3" name="Gerade Verbindung 2"/>
        <xdr:cNvCxnSpPr/>
      </xdr:nvCxnSpPr>
      <xdr:spPr>
        <a:xfrm>
          <a:off x="5915025" y="4772025"/>
          <a:ext cx="105727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32</xdr:row>
      <xdr:rowOff>171449</xdr:rowOff>
    </xdr:from>
    <xdr:to>
      <xdr:col>6</xdr:col>
      <xdr:colOff>552450</xdr:colOff>
      <xdr:row>49</xdr:row>
      <xdr:rowOff>161924</xdr:rowOff>
    </xdr:to>
    <xdr:graphicFrame macro="">
      <xdr:nvGraphicFramePr>
        <xdr:cNvPr id="13" name="Diagram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523875</xdr:colOff>
      <xdr:row>0</xdr:row>
      <xdr:rowOff>123825</xdr:rowOff>
    </xdr:from>
    <xdr:to>
      <xdr:col>6</xdr:col>
      <xdr:colOff>581025</xdr:colOff>
      <xdr:row>3</xdr:row>
      <xdr:rowOff>116898</xdr:rowOff>
    </xdr:to>
    <xdr:pic>
      <xdr:nvPicPr>
        <xdr:cNvPr id="5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" y="123825"/>
          <a:ext cx="6210300" cy="564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200025</xdr:colOff>
      <xdr:row>0</xdr:row>
      <xdr:rowOff>123825</xdr:rowOff>
    </xdr:from>
    <xdr:to>
      <xdr:col>9</xdr:col>
      <xdr:colOff>628650</xdr:colOff>
      <xdr:row>3</xdr:row>
      <xdr:rowOff>76200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123825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9" zoomScaleNormal="100" workbookViewId="0">
      <selection activeCell="I28" sqref="I28"/>
    </sheetView>
  </sheetViews>
  <sheetFormatPr baseColWidth="10" defaultRowHeight="15" x14ac:dyDescent="0.25"/>
  <cols>
    <col min="1" max="1" width="13.85546875" style="2" customWidth="1"/>
    <col min="2" max="2" width="32.85546875" bestFit="1" customWidth="1"/>
    <col min="3" max="3" width="13.7109375" customWidth="1"/>
    <col min="4" max="4" width="13.85546875" style="1" customWidth="1"/>
  </cols>
  <sheetData>
    <row r="1" spans="1:7" x14ac:dyDescent="0.25">
      <c r="A1" s="45"/>
      <c r="B1" s="43"/>
      <c r="C1" s="43"/>
      <c r="D1" s="46"/>
      <c r="E1" s="43"/>
      <c r="F1" s="43"/>
      <c r="G1" s="43"/>
    </row>
    <row r="2" spans="1:7" x14ac:dyDescent="0.25">
      <c r="A2" s="45"/>
      <c r="B2" s="43"/>
      <c r="C2" s="43"/>
      <c r="D2" s="46"/>
      <c r="E2" s="43"/>
      <c r="F2" s="43"/>
      <c r="G2" s="43"/>
    </row>
    <row r="3" spans="1:7" x14ac:dyDescent="0.25">
      <c r="A3" s="45"/>
      <c r="B3" s="43"/>
      <c r="C3" s="43"/>
      <c r="D3" s="46"/>
      <c r="E3" s="43"/>
      <c r="F3" s="43"/>
      <c r="G3" s="43"/>
    </row>
    <row r="4" spans="1:7" x14ac:dyDescent="0.25">
      <c r="A4" s="45"/>
      <c r="B4" s="43"/>
      <c r="C4" s="43"/>
      <c r="D4" s="46"/>
      <c r="E4" s="43"/>
      <c r="F4" s="43"/>
      <c r="G4" s="43"/>
    </row>
    <row r="5" spans="1:7" x14ac:dyDescent="0.25">
      <c r="A5" s="49" t="s">
        <v>43</v>
      </c>
      <c r="B5" s="50" t="s">
        <v>44</v>
      </c>
      <c r="C5" s="48" t="s">
        <v>46</v>
      </c>
      <c r="D5" s="51"/>
      <c r="E5" s="48"/>
      <c r="F5" s="48" t="s">
        <v>47</v>
      </c>
      <c r="G5" s="52"/>
    </row>
    <row r="6" spans="1:7" x14ac:dyDescent="0.25">
      <c r="A6"/>
      <c r="D6"/>
    </row>
    <row r="7" spans="1:7" x14ac:dyDescent="0.25">
      <c r="A7" s="60"/>
      <c r="B7" s="60"/>
      <c r="C7" s="60"/>
      <c r="D7" s="60"/>
      <c r="E7" s="60"/>
      <c r="F7" s="60"/>
      <c r="G7" s="60"/>
    </row>
    <row r="8" spans="1:7" ht="23.25" x14ac:dyDescent="0.35">
      <c r="A8" s="61" t="s">
        <v>1</v>
      </c>
      <c r="B8" s="61"/>
      <c r="C8" s="61"/>
      <c r="D8" s="61"/>
      <c r="E8" s="61"/>
      <c r="F8" s="60"/>
      <c r="G8" s="60"/>
    </row>
    <row r="9" spans="1:7" ht="15.75" customHeight="1" x14ac:dyDescent="0.25">
      <c r="A9" s="60"/>
      <c r="B9" s="60"/>
      <c r="C9" s="60"/>
      <c r="D9" s="60"/>
      <c r="E9" s="60"/>
      <c r="F9" s="60"/>
      <c r="G9" s="60"/>
    </row>
    <row r="10" spans="1:7" x14ac:dyDescent="0.25">
      <c r="A10" s="62"/>
      <c r="B10" s="60"/>
      <c r="C10" s="60"/>
      <c r="D10" s="63"/>
      <c r="E10" s="60"/>
      <c r="F10" s="60"/>
      <c r="G10" s="60"/>
    </row>
    <row r="11" spans="1:7" ht="15" customHeight="1" x14ac:dyDescent="0.25">
      <c r="A11" s="64"/>
      <c r="B11" s="60"/>
      <c r="C11" s="60"/>
      <c r="D11" s="63"/>
      <c r="E11" s="60"/>
      <c r="F11" s="60"/>
      <c r="G11" s="60"/>
    </row>
    <row r="12" spans="1:7" x14ac:dyDescent="0.25">
      <c r="A12" s="65" t="s">
        <v>3</v>
      </c>
      <c r="B12" s="66"/>
      <c r="C12" s="60"/>
      <c r="D12" s="63"/>
      <c r="E12" s="60"/>
      <c r="F12" s="60"/>
      <c r="G12" s="60"/>
    </row>
    <row r="13" spans="1:7" x14ac:dyDescent="0.25">
      <c r="A13" s="62"/>
      <c r="B13" s="60"/>
      <c r="C13" s="60"/>
      <c r="D13" s="63"/>
      <c r="E13" s="60"/>
      <c r="F13" s="60"/>
      <c r="G13" s="60"/>
    </row>
    <row r="14" spans="1:7" x14ac:dyDescent="0.25">
      <c r="A14" s="62"/>
      <c r="B14" s="60" t="s">
        <v>4</v>
      </c>
      <c r="C14" s="60"/>
      <c r="D14" s="67">
        <v>23.5</v>
      </c>
      <c r="E14" s="60"/>
      <c r="F14" s="60"/>
      <c r="G14" s="60"/>
    </row>
    <row r="15" spans="1:7" x14ac:dyDescent="0.25">
      <c r="A15" s="62" t="s">
        <v>5</v>
      </c>
      <c r="B15" s="60" t="s">
        <v>6</v>
      </c>
      <c r="C15" s="68">
        <v>0.1</v>
      </c>
      <c r="D15" s="69">
        <f>D14*C15</f>
        <v>2.35</v>
      </c>
      <c r="E15" s="60"/>
      <c r="F15" s="60"/>
      <c r="G15" s="60"/>
    </row>
    <row r="16" spans="1:7" x14ac:dyDescent="0.25">
      <c r="A16" s="62" t="s">
        <v>5</v>
      </c>
      <c r="B16" s="60" t="s">
        <v>7</v>
      </c>
      <c r="C16" s="60"/>
      <c r="D16" s="67">
        <v>36.799999999999997</v>
      </c>
      <c r="E16" s="60"/>
      <c r="F16" s="60"/>
      <c r="G16" s="60"/>
    </row>
    <row r="17" spans="1:7" x14ac:dyDescent="0.25">
      <c r="A17" s="62" t="s">
        <v>5</v>
      </c>
      <c r="B17" s="60" t="s">
        <v>8</v>
      </c>
      <c r="C17" s="68">
        <v>1.5</v>
      </c>
      <c r="D17" s="69">
        <f>D16*C17</f>
        <v>55.199999999999996</v>
      </c>
      <c r="E17" s="60"/>
      <c r="F17" s="60"/>
      <c r="G17" s="60"/>
    </row>
    <row r="18" spans="1:7" x14ac:dyDescent="0.25">
      <c r="A18" s="70" t="s">
        <v>5</v>
      </c>
      <c r="B18" s="71" t="s">
        <v>9</v>
      </c>
      <c r="C18" s="71"/>
      <c r="D18" s="72">
        <v>6</v>
      </c>
      <c r="E18" s="60"/>
      <c r="F18" s="60"/>
      <c r="G18" s="60"/>
    </row>
    <row r="19" spans="1:7" x14ac:dyDescent="0.25">
      <c r="A19" s="62" t="s">
        <v>10</v>
      </c>
      <c r="B19" s="60" t="s">
        <v>11</v>
      </c>
      <c r="C19" s="60"/>
      <c r="D19" s="69">
        <f>SUM(D14:D18)</f>
        <v>123.85</v>
      </c>
      <c r="E19" s="60"/>
      <c r="F19" s="60"/>
      <c r="G19" s="60"/>
    </row>
    <row r="20" spans="1:7" x14ac:dyDescent="0.25">
      <c r="A20" s="62" t="s">
        <v>5</v>
      </c>
      <c r="B20" s="60" t="s">
        <v>12</v>
      </c>
      <c r="C20" s="68">
        <v>0.05</v>
      </c>
      <c r="D20" s="69">
        <f>D19*C20</f>
        <v>6.1924999999999999</v>
      </c>
      <c r="E20" s="60"/>
      <c r="F20" s="60"/>
      <c r="G20" s="60"/>
    </row>
    <row r="21" spans="1:7" x14ac:dyDescent="0.25">
      <c r="A21" s="62" t="s">
        <v>5</v>
      </c>
      <c r="B21" s="60" t="s">
        <v>13</v>
      </c>
      <c r="C21" s="68">
        <v>7.0000000000000007E-2</v>
      </c>
      <c r="D21" s="69">
        <f>D19*C21</f>
        <v>8.6695000000000011</v>
      </c>
      <c r="E21" s="60"/>
      <c r="F21" s="60"/>
      <c r="G21" s="60"/>
    </row>
    <row r="22" spans="1:7" x14ac:dyDescent="0.25">
      <c r="A22" s="70" t="s">
        <v>5</v>
      </c>
      <c r="B22" s="71" t="s">
        <v>14</v>
      </c>
      <c r="C22" s="71"/>
      <c r="D22" s="72">
        <v>4</v>
      </c>
      <c r="E22" s="60"/>
      <c r="F22" s="60"/>
      <c r="G22" s="60"/>
    </row>
    <row r="23" spans="1:7" ht="15.75" thickBot="1" x14ac:dyDescent="0.3">
      <c r="A23" s="73" t="s">
        <v>10</v>
      </c>
      <c r="B23" s="74" t="s">
        <v>15</v>
      </c>
      <c r="C23" s="74"/>
      <c r="D23" s="75">
        <f>SUM(D19:D22)</f>
        <v>142.71199999999999</v>
      </c>
      <c r="E23" s="60"/>
      <c r="F23" s="60"/>
      <c r="G23" s="60"/>
    </row>
    <row r="24" spans="1:7" ht="15.75" thickTop="1" x14ac:dyDescent="0.25">
      <c r="A24" s="62"/>
      <c r="B24" s="60"/>
      <c r="C24" s="60"/>
      <c r="D24" s="63"/>
      <c r="E24" s="60"/>
      <c r="F24" s="60"/>
      <c r="G24" s="60"/>
    </row>
    <row r="25" spans="1:7" x14ac:dyDescent="0.25">
      <c r="A25" s="62"/>
      <c r="B25" s="60"/>
      <c r="C25" s="60"/>
      <c r="D25" s="63"/>
      <c r="E25" s="60"/>
      <c r="F25" s="60"/>
      <c r="G25" s="60"/>
    </row>
    <row r="26" spans="1:7" x14ac:dyDescent="0.25">
      <c r="A26" s="65" t="s">
        <v>16</v>
      </c>
      <c r="B26" s="66"/>
      <c r="C26" s="60"/>
      <c r="D26" s="63"/>
      <c r="E26" s="60"/>
      <c r="F26" s="60"/>
      <c r="G26" s="60"/>
    </row>
    <row r="27" spans="1:7" x14ac:dyDescent="0.25">
      <c r="A27" s="62"/>
      <c r="B27" s="60"/>
      <c r="C27" s="60"/>
      <c r="D27" s="63"/>
      <c r="E27" s="60"/>
      <c r="F27" s="60"/>
      <c r="G27" s="60"/>
    </row>
    <row r="28" spans="1:7" ht="15.75" x14ac:dyDescent="0.25">
      <c r="A28" s="62"/>
      <c r="B28" s="62" t="s">
        <v>10</v>
      </c>
      <c r="C28" s="76" t="s">
        <v>18</v>
      </c>
      <c r="D28" s="77" t="s">
        <v>17</v>
      </c>
      <c r="E28" s="76" t="s">
        <v>4</v>
      </c>
      <c r="F28" s="76"/>
      <c r="G28" s="60"/>
    </row>
    <row r="29" spans="1:7" ht="15.75" x14ac:dyDescent="0.25">
      <c r="A29" s="62"/>
      <c r="B29" s="62"/>
      <c r="C29" s="76"/>
      <c r="D29" s="78"/>
      <c r="E29" s="76"/>
      <c r="F29" s="76"/>
      <c r="G29" s="60"/>
    </row>
    <row r="30" spans="1:7" ht="15.75" x14ac:dyDescent="0.25">
      <c r="A30" s="62"/>
      <c r="B30" s="62" t="s">
        <v>10</v>
      </c>
      <c r="C30" s="79">
        <f>D23</f>
        <v>142.71199999999999</v>
      </c>
      <c r="D30" s="77" t="s">
        <v>17</v>
      </c>
      <c r="E30" s="79">
        <f>D14</f>
        <v>23.5</v>
      </c>
      <c r="F30" s="76"/>
      <c r="G30" s="60"/>
    </row>
    <row r="31" spans="1:7" x14ac:dyDescent="0.25">
      <c r="A31" s="62"/>
      <c r="B31" s="62"/>
      <c r="C31" s="60"/>
      <c r="D31" s="63"/>
      <c r="E31" s="60"/>
      <c r="F31" s="60"/>
      <c r="G31" s="60"/>
    </row>
    <row r="32" spans="1:7" ht="16.5" thickBot="1" x14ac:dyDescent="0.3">
      <c r="A32" s="62"/>
      <c r="B32" s="62" t="s">
        <v>10</v>
      </c>
      <c r="C32" s="80">
        <f>C30-E30</f>
        <v>119.21199999999999</v>
      </c>
      <c r="D32" s="63"/>
      <c r="E32" s="60"/>
      <c r="F32" s="60"/>
      <c r="G32" s="60"/>
    </row>
    <row r="33" spans="1:7" ht="15.75" thickTop="1" x14ac:dyDescent="0.25">
      <c r="A33" s="62"/>
      <c r="B33" s="60"/>
      <c r="C33" s="60"/>
      <c r="D33" s="63"/>
      <c r="E33" s="60"/>
      <c r="F33" s="60"/>
      <c r="G33" s="60"/>
    </row>
    <row r="34" spans="1:7" x14ac:dyDescent="0.25">
      <c r="A34" s="62"/>
      <c r="B34" s="60"/>
      <c r="C34" s="60"/>
      <c r="D34" s="63"/>
      <c r="E34" s="60"/>
      <c r="F34" s="60"/>
      <c r="G34" s="60"/>
    </row>
  </sheetData>
  <sheetProtection password="DEC7" sheet="1" objects="1" scenarios="1"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workbookViewId="0">
      <selection activeCell="F24" sqref="F24"/>
    </sheetView>
  </sheetViews>
  <sheetFormatPr baseColWidth="10" defaultRowHeight="15" x14ac:dyDescent="0.25"/>
  <cols>
    <col min="2" max="2" width="18" customWidth="1"/>
    <col min="3" max="3" width="18.5703125" customWidth="1"/>
    <col min="4" max="4" width="17.85546875" customWidth="1"/>
    <col min="5" max="5" width="16" customWidth="1"/>
    <col min="6" max="6" width="15.28515625" customWidth="1"/>
    <col min="7" max="7" width="20.7109375" customWidth="1"/>
  </cols>
  <sheetData>
    <row r="1" spans="1:8" x14ac:dyDescent="0.25">
      <c r="A1" s="43"/>
      <c r="B1" s="43"/>
      <c r="C1" s="43"/>
      <c r="D1" s="43"/>
      <c r="E1" s="43"/>
      <c r="F1" s="43"/>
      <c r="G1" s="43"/>
    </row>
    <row r="2" spans="1:8" x14ac:dyDescent="0.25">
      <c r="A2" s="43"/>
      <c r="B2" s="43"/>
      <c r="C2" s="43"/>
      <c r="D2" s="43"/>
      <c r="E2" s="43"/>
      <c r="F2" s="43"/>
      <c r="G2" s="43"/>
    </row>
    <row r="3" spans="1:8" x14ac:dyDescent="0.25">
      <c r="A3" s="43"/>
      <c r="B3" s="43"/>
      <c r="C3" s="43"/>
      <c r="D3" s="43"/>
      <c r="E3" s="43"/>
      <c r="F3" s="43"/>
      <c r="G3" s="43"/>
    </row>
    <row r="4" spans="1:8" ht="13.5" customHeight="1" x14ac:dyDescent="0.25">
      <c r="A4" s="43"/>
      <c r="B4" s="43"/>
      <c r="C4" s="43"/>
      <c r="D4" s="43"/>
      <c r="E4" s="43"/>
      <c r="F4" s="43"/>
      <c r="G4" s="43"/>
    </row>
    <row r="5" spans="1:8" ht="13.5" customHeight="1" x14ac:dyDescent="0.25">
      <c r="A5" s="43"/>
      <c r="B5" s="43"/>
      <c r="C5" s="43"/>
      <c r="D5" s="43"/>
      <c r="E5" s="43"/>
      <c r="F5" s="43"/>
      <c r="G5" s="43"/>
    </row>
    <row r="6" spans="1:8" ht="13.5" customHeight="1" x14ac:dyDescent="0.25">
      <c r="A6" s="53" t="s">
        <v>42</v>
      </c>
      <c r="B6" s="53"/>
      <c r="C6" s="50" t="s">
        <v>45</v>
      </c>
      <c r="D6" s="48" t="s">
        <v>46</v>
      </c>
      <c r="E6" s="51"/>
      <c r="F6" s="48"/>
      <c r="G6" s="48" t="s">
        <v>47</v>
      </c>
      <c r="H6" s="52"/>
    </row>
    <row r="7" spans="1:8" x14ac:dyDescent="0.25">
      <c r="A7" s="44"/>
      <c r="B7" s="44"/>
      <c r="C7" s="44"/>
    </row>
    <row r="8" spans="1:8" ht="23.25" x14ac:dyDescent="0.35">
      <c r="A8" s="47" t="s">
        <v>1</v>
      </c>
      <c r="B8" s="47"/>
      <c r="C8" s="47"/>
      <c r="D8" s="47"/>
      <c r="E8" s="43"/>
      <c r="F8" s="47"/>
      <c r="G8" s="43"/>
    </row>
    <row r="9" spans="1:8" ht="13.5" customHeight="1" x14ac:dyDescent="0.25">
      <c r="A9" s="44"/>
      <c r="B9" s="44"/>
      <c r="C9" s="44"/>
      <c r="D9" s="44"/>
      <c r="E9" s="44"/>
      <c r="F9" s="44"/>
    </row>
    <row r="10" spans="1:8" ht="13.5" customHeight="1" x14ac:dyDescent="0.25"/>
    <row r="12" spans="1:8" x14ac:dyDescent="0.25">
      <c r="B12" s="55" t="s">
        <v>0</v>
      </c>
      <c r="C12" s="56"/>
      <c r="D12" s="7" t="s">
        <v>19</v>
      </c>
      <c r="E12" s="8"/>
      <c r="F12" s="11" t="s">
        <v>19</v>
      </c>
      <c r="G12" s="12"/>
    </row>
    <row r="13" spans="1:8" x14ac:dyDescent="0.25">
      <c r="B13" s="57"/>
      <c r="C13" s="58"/>
      <c r="D13" s="9">
        <v>0.2</v>
      </c>
      <c r="E13" s="10" t="s">
        <v>20</v>
      </c>
      <c r="F13" s="13">
        <v>0.3</v>
      </c>
      <c r="G13" s="14" t="s">
        <v>20</v>
      </c>
    </row>
    <row r="14" spans="1:8" ht="49.5" customHeight="1" x14ac:dyDescent="0.25">
      <c r="A14" s="19" t="s">
        <v>26</v>
      </c>
      <c r="B14" s="17" t="s">
        <v>2</v>
      </c>
      <c r="C14" s="17" t="s">
        <v>39</v>
      </c>
      <c r="D14" s="34" t="s">
        <v>37</v>
      </c>
      <c r="E14" s="15" t="s">
        <v>40</v>
      </c>
      <c r="F14" s="35" t="s">
        <v>37</v>
      </c>
      <c r="G14" s="16" t="s">
        <v>40</v>
      </c>
    </row>
    <row r="15" spans="1:8" x14ac:dyDescent="0.25">
      <c r="A15" s="3">
        <v>1</v>
      </c>
      <c r="B15" s="3">
        <v>1</v>
      </c>
      <c r="C15" s="3">
        <f>B15</f>
        <v>1</v>
      </c>
      <c r="D15" s="3">
        <f>1*(1-$D$13)^0</f>
        <v>1</v>
      </c>
      <c r="E15" s="3">
        <f>D15</f>
        <v>1</v>
      </c>
      <c r="F15" s="3">
        <f>1*(1-$D$13)^0</f>
        <v>1</v>
      </c>
      <c r="G15" s="3">
        <f>F15</f>
        <v>1</v>
      </c>
    </row>
    <row r="16" spans="1:8" x14ac:dyDescent="0.25">
      <c r="A16" s="4">
        <v>2</v>
      </c>
      <c r="B16" s="4">
        <v>1</v>
      </c>
      <c r="C16" s="4">
        <f>C15+B16</f>
        <v>2</v>
      </c>
      <c r="D16" s="5">
        <f t="shared" ref="D16:D26" si="0">$D$15*A16^$I$39</f>
        <v>0.8</v>
      </c>
      <c r="E16" s="5">
        <f>E15+D16</f>
        <v>1.8</v>
      </c>
      <c r="F16" s="5">
        <f t="shared" ref="F16:F26" si="1">$D$15*C16^$F$45</f>
        <v>0.7</v>
      </c>
      <c r="G16" s="5">
        <f>G15+F16</f>
        <v>1.7</v>
      </c>
    </row>
    <row r="17" spans="1:11" x14ac:dyDescent="0.25">
      <c r="A17" s="3">
        <v>3</v>
      </c>
      <c r="B17" s="3">
        <v>1</v>
      </c>
      <c r="C17" s="3">
        <f t="shared" ref="C17:C26" si="2">C16+B17</f>
        <v>3</v>
      </c>
      <c r="D17" s="6">
        <f t="shared" si="0"/>
        <v>0.70210370277856016</v>
      </c>
      <c r="E17" s="6">
        <f t="shared" ref="E17:E26" si="3">E16+D17</f>
        <v>2.5021037027785602</v>
      </c>
      <c r="F17" s="18">
        <f t="shared" si="1"/>
        <v>0.56818033975212157</v>
      </c>
      <c r="G17" s="6">
        <f t="shared" ref="G17:G26" si="4">G16+F17</f>
        <v>2.2681803397521216</v>
      </c>
    </row>
    <row r="18" spans="1:11" ht="15.75" x14ac:dyDescent="0.25">
      <c r="A18" s="4">
        <v>4</v>
      </c>
      <c r="B18" s="4">
        <v>1</v>
      </c>
      <c r="C18" s="4">
        <f t="shared" si="2"/>
        <v>4</v>
      </c>
      <c r="D18" s="37">
        <f t="shared" si="0"/>
        <v>0.64000000000000012</v>
      </c>
      <c r="E18" s="5">
        <f t="shared" si="3"/>
        <v>3.1421037027785603</v>
      </c>
      <c r="F18" s="5">
        <f t="shared" si="1"/>
        <v>0.48999999999999988</v>
      </c>
      <c r="G18" s="5">
        <f t="shared" si="4"/>
        <v>2.7581803397521214</v>
      </c>
    </row>
    <row r="19" spans="1:11" x14ac:dyDescent="0.25">
      <c r="A19" s="3">
        <v>5</v>
      </c>
      <c r="B19" s="3">
        <v>1</v>
      </c>
      <c r="C19" s="3">
        <f t="shared" si="2"/>
        <v>5</v>
      </c>
      <c r="D19" s="36">
        <f t="shared" si="0"/>
        <v>0.59563734361278065</v>
      </c>
      <c r="E19" s="6">
        <f t="shared" si="3"/>
        <v>3.7377410463913412</v>
      </c>
      <c r="F19" s="18">
        <f t="shared" si="1"/>
        <v>0.43684642621654957</v>
      </c>
      <c r="G19" s="6">
        <f t="shared" si="4"/>
        <v>3.1950267659686711</v>
      </c>
    </row>
    <row r="20" spans="1:11" x14ac:dyDescent="0.25">
      <c r="A20" s="3">
        <v>6</v>
      </c>
      <c r="B20" s="3">
        <v>1</v>
      </c>
      <c r="C20" s="3">
        <f t="shared" si="2"/>
        <v>6</v>
      </c>
      <c r="D20" s="6">
        <f t="shared" si="0"/>
        <v>0.56168296222284819</v>
      </c>
      <c r="E20" s="6">
        <f t="shared" si="3"/>
        <v>4.2994240086141895</v>
      </c>
      <c r="F20" s="18">
        <f t="shared" si="1"/>
        <v>0.3977262378264852</v>
      </c>
      <c r="G20" s="6">
        <f t="shared" si="4"/>
        <v>3.5927530037951563</v>
      </c>
    </row>
    <row r="21" spans="1:11" x14ac:dyDescent="0.25">
      <c r="A21" s="3">
        <v>7</v>
      </c>
      <c r="B21" s="3">
        <v>1</v>
      </c>
      <c r="C21" s="3">
        <f t="shared" si="2"/>
        <v>7</v>
      </c>
      <c r="D21" s="6">
        <f t="shared" si="0"/>
        <v>0.53448952465612365</v>
      </c>
      <c r="E21" s="6">
        <f t="shared" si="3"/>
        <v>4.8339135332703131</v>
      </c>
      <c r="F21" s="18">
        <f t="shared" si="1"/>
        <v>0.36739667385471375</v>
      </c>
      <c r="G21" s="6">
        <f t="shared" si="4"/>
        <v>3.9601496776498699</v>
      </c>
    </row>
    <row r="22" spans="1:11" x14ac:dyDescent="0.25">
      <c r="A22" s="4">
        <v>8</v>
      </c>
      <c r="B22" s="4">
        <v>1</v>
      </c>
      <c r="C22" s="4">
        <f t="shared" si="2"/>
        <v>8</v>
      </c>
      <c r="D22" s="5">
        <f t="shared" si="0"/>
        <v>0.51200000000000001</v>
      </c>
      <c r="E22" s="5">
        <f t="shared" si="3"/>
        <v>5.3459135332703127</v>
      </c>
      <c r="F22" s="5">
        <f t="shared" si="1"/>
        <v>0.34299999999999992</v>
      </c>
      <c r="G22" s="5">
        <f t="shared" si="4"/>
        <v>4.3031496776498699</v>
      </c>
    </row>
    <row r="23" spans="1:11" x14ac:dyDescent="0.25">
      <c r="A23" s="3">
        <v>9</v>
      </c>
      <c r="B23" s="3">
        <v>1</v>
      </c>
      <c r="C23" s="3">
        <f t="shared" si="2"/>
        <v>9</v>
      </c>
      <c r="D23" s="6">
        <f t="shared" si="0"/>
        <v>0.49294960945536476</v>
      </c>
      <c r="E23" s="6">
        <f t="shared" si="3"/>
        <v>5.8388631427256774</v>
      </c>
      <c r="F23" s="18">
        <f t="shared" si="1"/>
        <v>0.32282889848083635</v>
      </c>
      <c r="G23" s="6">
        <f t="shared" si="4"/>
        <v>4.6259785761307066</v>
      </c>
    </row>
    <row r="24" spans="1:11" x14ac:dyDescent="0.25">
      <c r="A24" s="3">
        <v>10</v>
      </c>
      <c r="B24" s="3">
        <v>1</v>
      </c>
      <c r="C24" s="3">
        <f t="shared" si="2"/>
        <v>10</v>
      </c>
      <c r="D24" s="6">
        <f t="shared" si="0"/>
        <v>0.47650987489022445</v>
      </c>
      <c r="E24" s="6">
        <f t="shared" si="3"/>
        <v>6.3153730176159018</v>
      </c>
      <c r="F24" s="18">
        <f t="shared" si="1"/>
        <v>0.30579249835158467</v>
      </c>
      <c r="G24" s="6">
        <f t="shared" si="4"/>
        <v>4.9317710744822909</v>
      </c>
    </row>
    <row r="25" spans="1:11" x14ac:dyDescent="0.25">
      <c r="A25" s="3">
        <v>11</v>
      </c>
      <c r="B25" s="3">
        <v>1</v>
      </c>
      <c r="C25" s="3">
        <f t="shared" si="2"/>
        <v>11</v>
      </c>
      <c r="D25" s="6">
        <f t="shared" si="0"/>
        <v>0.46211113868253395</v>
      </c>
      <c r="E25" s="6">
        <f t="shared" si="3"/>
        <v>6.7774841562984358</v>
      </c>
      <c r="F25" s="18">
        <f t="shared" si="1"/>
        <v>0.29115701739982225</v>
      </c>
      <c r="G25" s="6">
        <f t="shared" si="4"/>
        <v>5.222928091882113</v>
      </c>
    </row>
    <row r="26" spans="1:11" x14ac:dyDescent="0.25">
      <c r="A26" s="3">
        <v>12</v>
      </c>
      <c r="B26" s="3">
        <v>1</v>
      </c>
      <c r="C26" s="3">
        <f t="shared" si="2"/>
        <v>12</v>
      </c>
      <c r="D26" s="6">
        <f t="shared" si="0"/>
        <v>0.44934636977827852</v>
      </c>
      <c r="E26" s="6">
        <f t="shared" si="3"/>
        <v>7.2268305260767143</v>
      </c>
      <c r="F26" s="18">
        <f t="shared" si="1"/>
        <v>0.27840836647853962</v>
      </c>
      <c r="G26" s="6">
        <f t="shared" si="4"/>
        <v>5.5013364583606528</v>
      </c>
    </row>
    <row r="27" spans="1:11" x14ac:dyDescent="0.25">
      <c r="A27" s="27"/>
      <c r="B27" s="27"/>
      <c r="C27" s="27"/>
      <c r="D27" s="28"/>
      <c r="E27" s="28"/>
      <c r="F27" s="29"/>
      <c r="G27" s="28"/>
    </row>
    <row r="28" spans="1:11" x14ac:dyDescent="0.25">
      <c r="A28" s="27"/>
      <c r="B28" s="27"/>
      <c r="C28" s="27"/>
      <c r="D28" s="28"/>
      <c r="E28" s="28"/>
      <c r="F28" s="29"/>
      <c r="G28" s="28"/>
    </row>
    <row r="29" spans="1:11" x14ac:dyDescent="0.25">
      <c r="A29" s="27"/>
      <c r="B29" s="27"/>
      <c r="C29" s="27"/>
      <c r="D29" s="28"/>
      <c r="E29" s="28"/>
      <c r="F29" s="29"/>
      <c r="G29" s="28"/>
    </row>
    <row r="30" spans="1:11" ht="26.25" x14ac:dyDescent="0.4">
      <c r="A30" s="30" t="s">
        <v>35</v>
      </c>
      <c r="B30" s="30" t="s">
        <v>10</v>
      </c>
      <c r="C30" s="30" t="s">
        <v>34</v>
      </c>
      <c r="D30" s="31"/>
      <c r="E30" s="31" t="s">
        <v>28</v>
      </c>
      <c r="F30" s="31" t="s">
        <v>33</v>
      </c>
      <c r="G30" s="31"/>
      <c r="H30" s="20" t="s">
        <v>29</v>
      </c>
      <c r="I30" s="33" t="s">
        <v>32</v>
      </c>
      <c r="J30" s="20"/>
      <c r="K30" s="20"/>
    </row>
    <row r="31" spans="1:1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x14ac:dyDescent="0.25">
      <c r="A32" s="21" t="s">
        <v>21</v>
      </c>
      <c r="B32" s="25" t="s">
        <v>10</v>
      </c>
      <c r="C32" s="20" t="s">
        <v>27</v>
      </c>
      <c r="D32" s="20"/>
      <c r="E32" s="26" t="s">
        <v>28</v>
      </c>
      <c r="F32" s="20" t="s">
        <v>41</v>
      </c>
      <c r="G32" s="20"/>
      <c r="H32" s="20" t="s">
        <v>29</v>
      </c>
      <c r="I32" s="20" t="s">
        <v>36</v>
      </c>
      <c r="J32" s="20"/>
      <c r="K32" s="20"/>
    </row>
    <row r="33" spans="1:11" x14ac:dyDescent="0.25">
      <c r="A33" s="20"/>
      <c r="B33" s="25"/>
      <c r="C33" s="20"/>
      <c r="D33" s="20"/>
      <c r="E33" s="26"/>
      <c r="F33" s="20"/>
      <c r="G33" s="20"/>
      <c r="H33" s="20"/>
      <c r="I33" s="20"/>
      <c r="J33" s="20"/>
      <c r="K33" s="20"/>
    </row>
    <row r="34" spans="1:11" x14ac:dyDescent="0.25">
      <c r="A34" s="20"/>
      <c r="B34" s="25" t="s">
        <v>10</v>
      </c>
      <c r="C34" s="20">
        <v>1</v>
      </c>
      <c r="D34" s="20"/>
      <c r="E34" s="26" t="s">
        <v>28</v>
      </c>
      <c r="F34" s="20">
        <v>4</v>
      </c>
      <c r="G34" s="20"/>
      <c r="H34" s="20" t="s">
        <v>29</v>
      </c>
      <c r="I34" s="20">
        <f>I39</f>
        <v>-0.32192809488736229</v>
      </c>
      <c r="J34" s="20"/>
      <c r="K34" s="20"/>
    </row>
    <row r="35" spans="1:11" x14ac:dyDescent="0.25">
      <c r="A35" s="20"/>
      <c r="B35" s="25"/>
      <c r="C35" s="20"/>
      <c r="D35" s="20"/>
      <c r="E35" s="20"/>
      <c r="F35" s="20"/>
      <c r="G35" s="20"/>
      <c r="H35" s="20"/>
      <c r="I35" s="20"/>
      <c r="J35" s="20"/>
      <c r="K35" s="20"/>
    </row>
    <row r="36" spans="1:11" ht="19.5" thickBot="1" x14ac:dyDescent="0.35">
      <c r="A36" s="20"/>
      <c r="B36" s="25" t="s">
        <v>10</v>
      </c>
      <c r="C36" s="38">
        <f>C34*F34^I34</f>
        <v>0.64000000000000012</v>
      </c>
      <c r="D36" s="20"/>
      <c r="E36" s="20"/>
      <c r="F36" s="20"/>
      <c r="G36" s="20"/>
      <c r="H36" s="20"/>
      <c r="I36" s="20"/>
      <c r="J36" s="20"/>
      <c r="K36" s="20"/>
    </row>
    <row r="37" spans="1:11" ht="15.75" thickTop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x14ac:dyDescent="0.25">
      <c r="A38" s="20"/>
      <c r="B38" s="20"/>
      <c r="C38" s="20"/>
      <c r="D38" s="20" t="s">
        <v>23</v>
      </c>
      <c r="E38" s="20"/>
      <c r="F38" s="20"/>
      <c r="G38" s="20" t="s">
        <v>25</v>
      </c>
      <c r="H38" s="20"/>
      <c r="I38" s="20"/>
      <c r="J38" s="20"/>
      <c r="K38" s="20"/>
    </row>
    <row r="39" spans="1:11" ht="18.75" x14ac:dyDescent="0.3">
      <c r="A39" s="21" t="s">
        <v>36</v>
      </c>
      <c r="B39" s="20"/>
      <c r="C39" s="21" t="s">
        <v>22</v>
      </c>
      <c r="D39" s="20"/>
      <c r="E39" s="20"/>
      <c r="F39" s="20" t="s">
        <v>10</v>
      </c>
      <c r="G39" s="20"/>
      <c r="H39" s="20" t="s">
        <v>10</v>
      </c>
      <c r="I39" s="59">
        <f>LOG(1-$D$13)/LOG(2)</f>
        <v>-0.32192809488736229</v>
      </c>
      <c r="J39" s="59"/>
      <c r="K39" s="20"/>
    </row>
    <row r="40" spans="1:11" x14ac:dyDescent="0.25">
      <c r="A40" s="20"/>
      <c r="B40" s="20"/>
      <c r="C40" s="20"/>
      <c r="D40" s="20" t="s">
        <v>24</v>
      </c>
      <c r="E40" s="20"/>
      <c r="F40" s="20"/>
      <c r="G40" s="20" t="s">
        <v>24</v>
      </c>
      <c r="H40" s="20"/>
      <c r="I40" s="20"/>
      <c r="J40" s="20"/>
      <c r="K40" s="20"/>
    </row>
    <row r="41" spans="1:1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4" spans="1:11" x14ac:dyDescent="0.25">
      <c r="A44" s="22"/>
      <c r="B44" s="22"/>
      <c r="C44" s="22"/>
      <c r="D44" s="22" t="s">
        <v>30</v>
      </c>
      <c r="E44" s="22"/>
      <c r="F44" s="22"/>
    </row>
    <row r="45" spans="1:11" x14ac:dyDescent="0.25">
      <c r="A45" s="23" t="s">
        <v>36</v>
      </c>
      <c r="B45" s="22"/>
      <c r="C45" s="22" t="s">
        <v>10</v>
      </c>
      <c r="D45" s="22"/>
      <c r="E45" s="22" t="s">
        <v>10</v>
      </c>
      <c r="F45" s="24">
        <f>LOG(1-F13)/LOG(2)</f>
        <v>-0.51457317282975834</v>
      </c>
    </row>
    <row r="46" spans="1:11" x14ac:dyDescent="0.25">
      <c r="A46" s="22"/>
      <c r="B46" s="22"/>
      <c r="C46" s="22"/>
      <c r="D46" s="22" t="s">
        <v>24</v>
      </c>
      <c r="E46" s="22"/>
      <c r="F46" s="22"/>
    </row>
    <row r="68" spans="10:10" x14ac:dyDescent="0.25">
      <c r="J68" t="s">
        <v>31</v>
      </c>
    </row>
  </sheetData>
  <sheetProtection password="DEC7" sheet="1" objects="1" scenarios="1"/>
  <mergeCells count="2">
    <mergeCell ref="B12:C13"/>
    <mergeCell ref="I39:J3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workbookViewId="0">
      <selection activeCell="H12" sqref="H12"/>
    </sheetView>
  </sheetViews>
  <sheetFormatPr baseColWidth="10" defaultRowHeight="15" x14ac:dyDescent="0.25"/>
  <cols>
    <col min="2" max="2" width="18.140625" customWidth="1"/>
    <col min="3" max="3" width="17.85546875" customWidth="1"/>
    <col min="4" max="4" width="16" customWidth="1"/>
    <col min="5" max="5" width="17.42578125" customWidth="1"/>
  </cols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53" t="s">
        <v>42</v>
      </c>
      <c r="B5" s="53"/>
      <c r="C5" s="50" t="s">
        <v>45</v>
      </c>
      <c r="D5" s="48" t="s">
        <v>46</v>
      </c>
      <c r="E5" s="51"/>
      <c r="F5" s="48"/>
      <c r="I5" s="48" t="s">
        <v>47</v>
      </c>
    </row>
    <row r="8" spans="1:10" ht="23.25" x14ac:dyDescent="0.35">
      <c r="A8" s="54" t="s">
        <v>38</v>
      </c>
      <c r="B8" s="54"/>
      <c r="C8" s="54"/>
      <c r="D8" s="54"/>
      <c r="E8" s="54"/>
      <c r="F8" s="54"/>
      <c r="G8" s="54"/>
      <c r="H8" s="54"/>
      <c r="I8" s="43"/>
      <c r="J8" s="43"/>
    </row>
    <row r="10" spans="1:10" x14ac:dyDescent="0.25">
      <c r="B10" s="55" t="s">
        <v>0</v>
      </c>
      <c r="C10" s="56"/>
      <c r="D10" s="7" t="s">
        <v>19</v>
      </c>
      <c r="E10" s="8"/>
    </row>
    <row r="11" spans="1:10" x14ac:dyDescent="0.25">
      <c r="B11" s="57"/>
      <c r="C11" s="58"/>
      <c r="D11" s="9">
        <v>0.2</v>
      </c>
      <c r="E11" s="10" t="s">
        <v>20</v>
      </c>
    </row>
    <row r="12" spans="1:10" ht="45" x14ac:dyDescent="0.25">
      <c r="A12" s="19" t="s">
        <v>26</v>
      </c>
      <c r="B12" s="17" t="s">
        <v>2</v>
      </c>
      <c r="C12" s="17" t="s">
        <v>39</v>
      </c>
      <c r="D12" s="34" t="s">
        <v>37</v>
      </c>
      <c r="E12" s="15" t="s">
        <v>40</v>
      </c>
    </row>
    <row r="13" spans="1:10" x14ac:dyDescent="0.25">
      <c r="A13" s="39">
        <v>1</v>
      </c>
      <c r="B13" s="39">
        <v>10</v>
      </c>
      <c r="C13" s="39">
        <f>B13</f>
        <v>10</v>
      </c>
      <c r="D13" s="3">
        <v>100</v>
      </c>
      <c r="E13" s="3">
        <f>D13</f>
        <v>100</v>
      </c>
    </row>
    <row r="14" spans="1:10" x14ac:dyDescent="0.25">
      <c r="A14" s="41">
        <v>2</v>
      </c>
      <c r="B14" s="41">
        <v>10</v>
      </c>
      <c r="C14" s="41">
        <f>C13+B14</f>
        <v>20</v>
      </c>
      <c r="D14" s="42">
        <f>$D$13*A14^$J$29</f>
        <v>80</v>
      </c>
      <c r="E14" s="42">
        <f>E13+D14</f>
        <v>180</v>
      </c>
    </row>
    <row r="15" spans="1:10" x14ac:dyDescent="0.25">
      <c r="A15" s="39">
        <v>3</v>
      </c>
      <c r="B15" s="39">
        <v>10</v>
      </c>
      <c r="C15" s="39">
        <f t="shared" ref="C15:C24" si="0">C14+B15</f>
        <v>30</v>
      </c>
      <c r="D15" s="6">
        <f>$D$13*A15^$J$29</f>
        <v>70.210370277856015</v>
      </c>
      <c r="E15" s="6">
        <f t="shared" ref="E15:E24" si="1">E14+D15</f>
        <v>250.21037027785601</v>
      </c>
    </row>
    <row r="16" spans="1:10" x14ac:dyDescent="0.25">
      <c r="A16" s="41">
        <v>4</v>
      </c>
      <c r="B16" s="41">
        <v>10</v>
      </c>
      <c r="C16" s="41">
        <f t="shared" si="0"/>
        <v>40</v>
      </c>
      <c r="D16" s="42">
        <f t="shared" ref="D16:D24" si="2">$D$13*A16^$J$29</f>
        <v>64.000000000000014</v>
      </c>
      <c r="E16" s="42">
        <f t="shared" si="1"/>
        <v>314.21037027785604</v>
      </c>
    </row>
    <row r="17" spans="1:10" x14ac:dyDescent="0.25">
      <c r="A17" s="39">
        <v>5</v>
      </c>
      <c r="B17" s="39">
        <v>10</v>
      </c>
      <c r="C17" s="39">
        <f t="shared" si="0"/>
        <v>50</v>
      </c>
      <c r="D17" s="6">
        <f t="shared" si="2"/>
        <v>59.563734361278065</v>
      </c>
      <c r="E17" s="6">
        <f t="shared" si="1"/>
        <v>373.77410463913412</v>
      </c>
    </row>
    <row r="18" spans="1:10" x14ac:dyDescent="0.25">
      <c r="A18" s="39">
        <v>6</v>
      </c>
      <c r="B18" s="39">
        <v>10</v>
      </c>
      <c r="C18" s="39">
        <f t="shared" si="0"/>
        <v>60</v>
      </c>
      <c r="D18" s="6">
        <f t="shared" si="2"/>
        <v>56.168296222284816</v>
      </c>
      <c r="E18" s="6">
        <f t="shared" si="1"/>
        <v>429.94240086141895</v>
      </c>
    </row>
    <row r="19" spans="1:10" x14ac:dyDescent="0.25">
      <c r="A19" s="39">
        <v>7</v>
      </c>
      <c r="B19" s="39">
        <v>10</v>
      </c>
      <c r="C19" s="39">
        <f t="shared" si="0"/>
        <v>70</v>
      </c>
      <c r="D19" s="6">
        <f t="shared" si="2"/>
        <v>53.448952465612365</v>
      </c>
      <c r="E19" s="6">
        <f t="shared" si="1"/>
        <v>483.39135332703131</v>
      </c>
    </row>
    <row r="20" spans="1:10" x14ac:dyDescent="0.25">
      <c r="A20" s="41">
        <v>8</v>
      </c>
      <c r="B20" s="41">
        <v>10</v>
      </c>
      <c r="C20" s="41">
        <f t="shared" si="0"/>
        <v>80</v>
      </c>
      <c r="D20" s="42">
        <f t="shared" si="2"/>
        <v>51.2</v>
      </c>
      <c r="E20" s="42">
        <f t="shared" si="1"/>
        <v>534.59135332703136</v>
      </c>
    </row>
    <row r="21" spans="1:10" x14ac:dyDescent="0.25">
      <c r="A21" s="39">
        <v>9</v>
      </c>
      <c r="B21" s="39">
        <v>10</v>
      </c>
      <c r="C21" s="39">
        <f t="shared" si="0"/>
        <v>90</v>
      </c>
      <c r="D21" s="6">
        <f t="shared" si="2"/>
        <v>49.294960945536474</v>
      </c>
      <c r="E21" s="6">
        <f t="shared" si="1"/>
        <v>583.8863142725678</v>
      </c>
    </row>
    <row r="22" spans="1:10" x14ac:dyDescent="0.25">
      <c r="A22" s="39">
        <v>10</v>
      </c>
      <c r="B22" s="39">
        <v>10</v>
      </c>
      <c r="C22" s="39">
        <f t="shared" si="0"/>
        <v>100</v>
      </c>
      <c r="D22" s="6">
        <f t="shared" si="2"/>
        <v>47.650987489022448</v>
      </c>
      <c r="E22" s="6">
        <f t="shared" si="1"/>
        <v>631.53730176159024</v>
      </c>
    </row>
    <row r="23" spans="1:10" x14ac:dyDescent="0.25">
      <c r="A23" s="39">
        <v>11</v>
      </c>
      <c r="B23" s="39">
        <v>10</v>
      </c>
      <c r="C23" s="39">
        <f t="shared" si="0"/>
        <v>110</v>
      </c>
      <c r="D23" s="6">
        <f t="shared" si="2"/>
        <v>46.211113868253392</v>
      </c>
      <c r="E23" s="6">
        <f t="shared" si="1"/>
        <v>677.74841562984363</v>
      </c>
    </row>
    <row r="24" spans="1:10" x14ac:dyDescent="0.25">
      <c r="A24" s="40">
        <v>12</v>
      </c>
      <c r="B24" s="40">
        <v>10</v>
      </c>
      <c r="C24" s="39">
        <f t="shared" si="0"/>
        <v>120</v>
      </c>
      <c r="D24" s="18">
        <f t="shared" si="2"/>
        <v>44.93463697782785</v>
      </c>
      <c r="E24" s="6">
        <f t="shared" si="1"/>
        <v>722.68305260767147</v>
      </c>
    </row>
    <row r="28" spans="1:10" x14ac:dyDescent="0.25">
      <c r="D28" t="s">
        <v>23</v>
      </c>
      <c r="H28" t="s">
        <v>25</v>
      </c>
    </row>
    <row r="29" spans="1:10" x14ac:dyDescent="0.25">
      <c r="A29" s="32" t="s">
        <v>36</v>
      </c>
      <c r="C29" t="s">
        <v>22</v>
      </c>
      <c r="G29" t="s">
        <v>10</v>
      </c>
      <c r="I29" t="s">
        <v>10</v>
      </c>
      <c r="J29">
        <f>LOG(1-$D$11)/LOG(2)</f>
        <v>-0.32192809488736229</v>
      </c>
    </row>
    <row r="30" spans="1:10" x14ac:dyDescent="0.25">
      <c r="D30" t="s">
        <v>24</v>
      </c>
      <c r="H30" t="s">
        <v>24</v>
      </c>
    </row>
  </sheetData>
  <sheetProtection password="DEC7" sheet="1" objects="1" scenarios="1"/>
  <mergeCells count="1">
    <mergeCell ref="B10:C1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Ermittlung Selbstkosten</vt:lpstr>
      <vt:lpstr>Erfahrungskurvenkonzept</vt:lpstr>
      <vt:lpstr>Erfahrungskurvenkonzept Bsp.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Ela</cp:lastModifiedBy>
  <dcterms:created xsi:type="dcterms:W3CDTF">2010-05-05T07:45:18Z</dcterms:created>
  <dcterms:modified xsi:type="dcterms:W3CDTF">2013-01-04T18:31:25Z</dcterms:modified>
</cp:coreProperties>
</file>