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60" yWindow="825" windowWidth="19440" windowHeight="13860" tabRatio="584"/>
  </bookViews>
  <sheets>
    <sheet name="Info" sheetId="1" r:id="rId1"/>
    <sheet name="Lineare Abschreibung" sheetId="4" r:id="rId2"/>
    <sheet name="Linear u. Leistungsabschreibung" sheetId="7" r:id="rId3"/>
    <sheet name="Leistungsabschreibung" sheetId="8" r:id="rId4"/>
  </sheets>
  <calcPr calcId="125725"/>
</workbook>
</file>

<file path=xl/calcChain.xml><?xml version="1.0" encoding="utf-8"?>
<calcChain xmlns="http://schemas.openxmlformats.org/spreadsheetml/2006/main">
  <c r="G76" i="8"/>
  <c r="F76"/>
  <c r="E76"/>
  <c r="D76"/>
  <c r="C76"/>
  <c r="B76"/>
  <c r="G74"/>
  <c r="F74"/>
  <c r="E74"/>
  <c r="D74"/>
  <c r="C74"/>
  <c r="B74"/>
  <c r="D50"/>
  <c r="D49"/>
  <c r="D48"/>
  <c r="D51" s="1"/>
  <c r="D44"/>
  <c r="D43"/>
  <c r="D42"/>
  <c r="D41"/>
  <c r="D45" s="1"/>
  <c r="D34"/>
  <c r="D33"/>
  <c r="D32"/>
  <c r="D51" i="7"/>
  <c r="D42"/>
  <c r="G78"/>
  <c r="F78"/>
  <c r="E78"/>
  <c r="D78"/>
  <c r="C78"/>
  <c r="B78"/>
  <c r="G76"/>
  <c r="F76"/>
  <c r="E76"/>
  <c r="D76"/>
  <c r="C76"/>
  <c r="B76"/>
  <c r="D52"/>
  <c r="D53" s="1"/>
  <c r="D50"/>
  <c r="D46"/>
  <c r="D45"/>
  <c r="D44"/>
  <c r="D43"/>
  <c r="D35"/>
  <c r="D34"/>
  <c r="D33"/>
  <c r="B73" i="4"/>
  <c r="D73"/>
  <c r="E73"/>
  <c r="F73"/>
  <c r="G73"/>
  <c r="C73"/>
  <c r="D71"/>
  <c r="E71"/>
  <c r="F71"/>
  <c r="G71"/>
  <c r="B71"/>
  <c r="C71"/>
  <c r="D35" i="8" l="1"/>
  <c r="G77"/>
  <c r="G75" s="1"/>
  <c r="E77"/>
  <c r="E75" s="1"/>
  <c r="C77"/>
  <c r="C75" s="1"/>
  <c r="F77"/>
  <c r="F75" s="1"/>
  <c r="D77"/>
  <c r="D75" s="1"/>
  <c r="B77"/>
  <c r="B75" s="1"/>
  <c r="D57"/>
  <c r="C68" s="1"/>
  <c r="D54"/>
  <c r="D55" s="1"/>
  <c r="D36" i="7"/>
  <c r="D47"/>
  <c r="E79" s="1"/>
  <c r="E77" s="1"/>
  <c r="D59"/>
  <c r="C70" s="1"/>
  <c r="D31" i="4"/>
  <c r="D30"/>
  <c r="D47"/>
  <c r="D42"/>
  <c r="D79" i="7" l="1"/>
  <c r="D77" s="1"/>
  <c r="B79"/>
  <c r="B77" s="1"/>
  <c r="F79"/>
  <c r="F77" s="1"/>
  <c r="C79"/>
  <c r="C77" s="1"/>
  <c r="G79"/>
  <c r="G77" s="1"/>
  <c r="D56"/>
  <c r="D57" s="1"/>
  <c r="D38" i="4" l="1"/>
  <c r="D46"/>
  <c r="D48" s="1"/>
  <c r="D40"/>
  <c r="D39"/>
  <c r="D41"/>
  <c r="D29"/>
  <c r="D32" s="1"/>
  <c r="D43" l="1"/>
  <c r="D54" s="1"/>
  <c r="C74" l="1"/>
  <c r="C72" s="1"/>
  <c r="E74"/>
  <c r="E72" s="1"/>
  <c r="G74"/>
  <c r="G72" s="1"/>
  <c r="B74"/>
  <c r="B72" s="1"/>
  <c r="D74"/>
  <c r="D72" s="1"/>
  <c r="F74"/>
  <c r="F72" s="1"/>
  <c r="D51"/>
  <c r="D52" s="1"/>
  <c r="C65" l="1"/>
</calcChain>
</file>

<file path=xl/sharedStrings.xml><?xml version="1.0" encoding="utf-8"?>
<sst xmlns="http://schemas.openxmlformats.org/spreadsheetml/2006/main" count="298" uniqueCount="96">
  <si>
    <t>Eingabefelder</t>
  </si>
  <si>
    <t>Ausgabefelder</t>
  </si>
  <si>
    <t>Alle Angaben und Formeln ohne Gewähr!</t>
  </si>
  <si>
    <t>© Controllinglexikon.de</t>
  </si>
  <si>
    <t>Nutzungsdauer</t>
  </si>
  <si>
    <t>Eigentransport oder Fremdtransport</t>
  </si>
  <si>
    <t>Autor: Blumhoff</t>
  </si>
  <si>
    <t>Quellenangabe</t>
  </si>
  <si>
    <t>Nr.</t>
  </si>
  <si>
    <t>Position</t>
  </si>
  <si>
    <t>Fremdtransport</t>
  </si>
  <si>
    <t>Anmerkung</t>
  </si>
  <si>
    <t>Preis des Dienstleisters</t>
  </si>
  <si>
    <t>EUR/km</t>
  </si>
  <si>
    <t>EUR</t>
  </si>
  <si>
    <t>Jahre</t>
  </si>
  <si>
    <t>Kalulatorischer Zinssatz</t>
  </si>
  <si>
    <t>% p.a.</t>
  </si>
  <si>
    <t>Kfz-Steuer, Versicherung u. a.</t>
  </si>
  <si>
    <t>Personalkosten (Fahrer)</t>
  </si>
  <si>
    <t>EUR/Monat</t>
  </si>
  <si>
    <t>Laufende Kfz-Betriebskosten</t>
  </si>
  <si>
    <t>Anschaffungskosten des Transportmittels</t>
  </si>
  <si>
    <t xml:space="preserve"> km</t>
  </si>
  <si>
    <t xml:space="preserve"> EUR/Monat</t>
  </si>
  <si>
    <t>Kritische km-Zahl:</t>
  </si>
  <si>
    <t xml:space="preserve"> EUR/Jahr</t>
  </si>
  <si>
    <t>2.1 fixe Kostenanteile</t>
  </si>
  <si>
    <t>2.1.1 Planmäßige (lineare) Abschreibung</t>
  </si>
  <si>
    <t>2.1.2 Steuern, Versicherung</t>
  </si>
  <si>
    <t>2.1.3 Personalkosten</t>
  </si>
  <si>
    <t>2.1.4 Kalkulatorische Zinsen</t>
  </si>
  <si>
    <t>2.2 variable Kostenanteile</t>
  </si>
  <si>
    <t>2.1.5 Summe fixe Kostenanteile</t>
  </si>
  <si>
    <t>2.2.1 Laufende Kfz-Kosten</t>
  </si>
  <si>
    <t xml:space="preserve"> EUR/km</t>
  </si>
  <si>
    <t xml:space="preserve">     Summe</t>
  </si>
  <si>
    <t xml:space="preserve">     je km</t>
  </si>
  <si>
    <t>2.3 Gesamtkosten Eigentransport</t>
  </si>
  <si>
    <t>2.2.2 Leistungsabschreibung</t>
  </si>
  <si>
    <t>2.2.3 Summe variable Kostenanteile</t>
  </si>
  <si>
    <t>2.1.1 Steuern, Versicherung</t>
  </si>
  <si>
    <t>2.1.2 Personalkosten</t>
  </si>
  <si>
    <t>2.1.3 Kalkulatorische Zinsen</t>
  </si>
  <si>
    <t xml:space="preserve"> variable Kosten</t>
  </si>
  <si>
    <t xml:space="preserve"> fixe Kosten</t>
  </si>
  <si>
    <t>Gesamtkosten Eigentransport</t>
  </si>
  <si>
    <t>Empfehlung aus Kostensicht:</t>
  </si>
  <si>
    <t xml:space="preserve"> km/Monat</t>
  </si>
  <si>
    <t>1.1</t>
  </si>
  <si>
    <t>1.2</t>
  </si>
  <si>
    <t>1.1 Kosten des Fremdtransports</t>
  </si>
  <si>
    <t xml:space="preserve">1. </t>
  </si>
  <si>
    <t>2.</t>
  </si>
  <si>
    <t>Kosten des Eigentransport</t>
  </si>
  <si>
    <t>2.1</t>
  </si>
  <si>
    <t>2.2</t>
  </si>
  <si>
    <t>2.3</t>
  </si>
  <si>
    <t>2.4</t>
  </si>
  <si>
    <t>2.5</t>
  </si>
  <si>
    <t>2.6</t>
  </si>
  <si>
    <t>1.3</t>
  </si>
  <si>
    <t>Sonstige variable Kosten des Fremdtransport</t>
  </si>
  <si>
    <t>1.4 Gesamtkosten Fremdtransport</t>
  </si>
  <si>
    <t>1.3 Sonstige variable Kosten Fremdtransport</t>
  </si>
  <si>
    <t>1.2 Sonstige fixe Kosten des Fremdtransport</t>
  </si>
  <si>
    <t>2.7</t>
  </si>
  <si>
    <t>2.8</t>
  </si>
  <si>
    <t>Sonstige fix Kosten des Eigentransport</t>
  </si>
  <si>
    <t>Sonstige variable Kosten des Eigentransport</t>
  </si>
  <si>
    <t>2.1.5 Sonstige fixe Kosten Eigentransport</t>
  </si>
  <si>
    <t>2.1.6 Summe fixe Kostenanteile</t>
  </si>
  <si>
    <t>2.2.2 Sonstige variable Kosten des Eigentransport</t>
  </si>
  <si>
    <t>2. Kosten des Eigentransport</t>
  </si>
  <si>
    <t>1. Kosten des Fremdtransport</t>
  </si>
  <si>
    <t>Kosten des Fremdtransport</t>
  </si>
  <si>
    <t>Daten</t>
  </si>
  <si>
    <t>3.</t>
  </si>
  <si>
    <t>4.</t>
  </si>
  <si>
    <t>geplante Transportleistung</t>
  </si>
  <si>
    <t>Planmäßige Abschreibung der Anschaffungskosten:</t>
  </si>
  <si>
    <t xml:space="preserve">     zur Hälfte - Lineare Abschreibung</t>
  </si>
  <si>
    <t xml:space="preserve">     zur Hälfte - Leistungsabschreibung</t>
  </si>
  <si>
    <t>2.2.3 Sonstige variable Kosten des Eigentransport</t>
  </si>
  <si>
    <t>2.2.4 Summe variable Kostenanteile</t>
  </si>
  <si>
    <t xml:space="preserve">     Leistungsabschreibung</t>
  </si>
  <si>
    <t>2.1.4 Sonstige fixe Kosten Eigentransport</t>
  </si>
  <si>
    <t xml:space="preserve">Klotz, D. (2009): Textband Geprüfte Fachkaufleute für Einkauf und Logistik -Logistik und Logistik- </t>
  </si>
  <si>
    <t xml:space="preserve">   strategien, DIHK-Bildungs GmbH, Bonn</t>
  </si>
  <si>
    <t>Handelsgesetzbuch, Beck-Texte im dtv, 50. Auflage 2010, München</t>
  </si>
  <si>
    <t>Koether, R. (2008), Taschenbuch der Logistik, 3. Auflage, Hansler, München</t>
  </si>
  <si>
    <t>Gudehus T. (2012), Logistik 2 - Netzwerk, Systeme und Lieferketten, 4. Auflage, Springer Vieweg, Berlin</t>
  </si>
  <si>
    <t>Wöhe, G. (2005), Einführung in die allgemeine Betriebswirtschaftslehre, 22. Auflage, Vahlen, München</t>
  </si>
  <si>
    <t>3.0</t>
  </si>
  <si>
    <t>Sonstige fixe Kosten des Fremdtransport</t>
  </si>
  <si>
    <t xml:space="preserve">Dieses Template dient der Grundlagenentscheidung zwischen Eigen- und Fremdtransport. Mit Hilfe dieses Template werden die kostenrechnerischen Aspekte erfasst und in seinem Sachbezug gebracht. Hierbei ist zu beachten das es sich hierbei um eine Grundlagenentscheidung handelt und nicht um eine kurzfristige Entscheidung.                                                                                                                                                                                  Eigentransport ist die Durchführung von Transporten im Güterkraftverkehr zum eigenen Zweck. Diese Transportleistungen werden mit, von eigenem Personal gesteuerten Fahrzeugen durchgeführt. Die Güterbeförderung stellt für den Unternehmer nur eine Hilfstätigkeit, d. h. eine dem Gesamtzweck der Unternehmen nachgeordnete Tätigkeit, dar.
Fremdtransport ist die geschäftliche Durchführung von Transporten im Güterkraftverkehr im Auftrag. Abzugrenzen ist der Spediteur von dem Frachtführer. Der Spediteur organisiert den Transport (§ 453 HGB) und der Frachtführer schuldet den Transport des Frachtgutes (§ 407 HGB). Dem Spediteuer steht das Recht auf Selbsteintritt (§ 458 HGB), d.h. die Eigenvornahme des Transportes zu.
Dieses Template befasst sich mit den Kostenrechnernischen Aspekten bei der Auswahl zwischen Eigen- und Fremdtransport. Folgende, nicht kostenrechnerischen Faktoren seien bei der Entscheidung zwischen Eigen- und Fremdtransport zu berücksichtigen:
- Auslastung des Transportmittel
- Transportrisiken
- Leerfahrten
- Tourenplanung
- Lieferflexibilität
- Bindung an Transportmittel und Personal
- Auslastung des Personals
- Verhandlungsbasis am Transportmarkt 
</t>
  </si>
</sst>
</file>

<file path=xl/styles.xml><?xml version="1.0" encoding="utf-8"?>
<styleSheet xmlns="http://schemas.openxmlformats.org/spreadsheetml/2006/main">
  <numFmts count="2">
    <numFmt numFmtId="44" formatCode="_-* #,##0.00\ &quot;€&quot;_-;\-* #,##0.00\ &quot;€&quot;_-;_-* &quot;-&quot;??\ &quot;€&quot;_-;_-@_-"/>
    <numFmt numFmtId="164" formatCode="0&quot; km&quot;"/>
  </numFmts>
  <fonts count="12">
    <font>
      <sz val="11"/>
      <color theme="1"/>
      <name val="Calibri"/>
      <family val="2"/>
      <scheme val="minor"/>
    </font>
    <font>
      <b/>
      <sz val="11"/>
      <color theme="1"/>
      <name val="Calibri"/>
      <family val="2"/>
      <scheme val="minor"/>
    </font>
    <font>
      <sz val="10"/>
      <color theme="1"/>
      <name val="Arial"/>
      <family val="2"/>
    </font>
    <font>
      <sz val="24"/>
      <color theme="1"/>
      <name val="Calibri"/>
      <family val="2"/>
      <scheme val="minor"/>
    </font>
    <font>
      <sz val="10"/>
      <color theme="1"/>
      <name val="Calibri"/>
      <family val="2"/>
      <scheme val="minor"/>
    </font>
    <font>
      <sz val="10"/>
      <color rgb="FFFF0000"/>
      <name val="Calibri"/>
      <family val="2"/>
      <scheme val="minor"/>
    </font>
    <font>
      <b/>
      <sz val="10"/>
      <name val="Arial"/>
      <family val="2"/>
    </font>
    <font>
      <sz val="10"/>
      <name val="Arial"/>
      <family val="2"/>
    </font>
    <font>
      <sz val="11"/>
      <name val="Calibri"/>
      <family val="2"/>
      <scheme val="minor"/>
    </font>
    <font>
      <sz val="10"/>
      <name val="Calibri"/>
      <family val="2"/>
      <scheme val="minor"/>
    </font>
    <font>
      <sz val="11"/>
      <color theme="0"/>
      <name val="Calibri"/>
      <family val="2"/>
      <scheme val="minor"/>
    </font>
    <font>
      <b/>
      <sz val="14"/>
      <color theme="1"/>
      <name val="Calibri"/>
      <family val="2"/>
      <scheme val="minor"/>
    </font>
  </fonts>
  <fills count="10">
    <fill>
      <patternFill patternType="none"/>
    </fill>
    <fill>
      <patternFill patternType="gray125"/>
    </fill>
    <fill>
      <patternFill patternType="solid">
        <fgColor rgb="FF006698"/>
        <bgColor indexed="64"/>
      </patternFill>
    </fill>
    <fill>
      <patternFill patternType="solid">
        <fgColor rgb="FF969696"/>
        <bgColor indexed="64"/>
      </patternFill>
    </fill>
    <fill>
      <patternFill patternType="solid">
        <fgColor rgb="FFFFFF99"/>
        <bgColor indexed="64"/>
      </patternFill>
    </fill>
    <fill>
      <patternFill patternType="solid">
        <fgColor theme="0"/>
        <bgColor indexed="64"/>
      </patternFill>
    </fill>
    <fill>
      <patternFill patternType="solid">
        <fgColor indexed="4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1">
    <xf numFmtId="0" fontId="0" fillId="0" borderId="0" xfId="0"/>
    <xf numFmtId="0" fontId="0" fillId="5" borderId="0" xfId="0" applyFill="1"/>
    <xf numFmtId="0" fontId="0" fillId="5" borderId="0" xfId="0" applyFill="1" applyAlignment="1">
      <alignment horizontal="left" vertical="top" wrapText="1"/>
    </xf>
    <xf numFmtId="0" fontId="0" fillId="0" borderId="0" xfId="0" applyFont="1"/>
    <xf numFmtId="0" fontId="4" fillId="0" borderId="0" xfId="0" applyFont="1"/>
    <xf numFmtId="0" fontId="6" fillId="6" borderId="5" xfId="0" applyFont="1" applyFill="1" applyBorder="1" applyAlignment="1">
      <alignment horizontal="center" vertical="center"/>
    </xf>
    <xf numFmtId="0" fontId="6" fillId="6" borderId="5" xfId="0" applyFont="1" applyFill="1" applyBorder="1" applyAlignment="1">
      <alignment vertical="center"/>
    </xf>
    <xf numFmtId="0" fontId="0" fillId="7" borderId="5" xfId="0" applyFill="1" applyBorder="1" applyAlignment="1">
      <alignment vertical="center"/>
    </xf>
    <xf numFmtId="0" fontId="7" fillId="0" borderId="5" xfId="0" applyFont="1" applyFill="1" applyBorder="1" applyAlignment="1">
      <alignment vertical="center"/>
    </xf>
    <xf numFmtId="0" fontId="0" fillId="7" borderId="0" xfId="0" applyFill="1" applyBorder="1" applyAlignment="1">
      <alignment vertical="center"/>
    </xf>
    <xf numFmtId="0" fontId="0" fillId="0" borderId="0" xfId="0" applyAlignment="1"/>
    <xf numFmtId="0" fontId="3" fillId="0" borderId="0" xfId="0" applyFont="1" applyFill="1" applyBorder="1" applyAlignment="1">
      <alignment horizontal="center"/>
    </xf>
    <xf numFmtId="0" fontId="6" fillId="7" borderId="0" xfId="0" applyFont="1" applyFill="1" applyBorder="1" applyAlignment="1" applyProtection="1">
      <alignment vertical="center"/>
      <protection locked="0"/>
    </xf>
    <xf numFmtId="0" fontId="0" fillId="7" borderId="0" xfId="0" applyFill="1" applyBorder="1" applyAlignment="1" applyProtection="1">
      <alignment vertical="center"/>
      <protection locked="0"/>
    </xf>
    <xf numFmtId="4" fontId="0" fillId="9" borderId="5" xfId="0" applyNumberFormat="1" applyFill="1" applyBorder="1" applyAlignment="1" applyProtection="1">
      <alignment vertical="center"/>
      <protection locked="0"/>
    </xf>
    <xf numFmtId="4" fontId="6" fillId="9" borderId="5" xfId="0" applyNumberFormat="1" applyFont="1" applyFill="1" applyBorder="1" applyAlignment="1" applyProtection="1">
      <alignment vertical="center"/>
      <protection locked="0"/>
    </xf>
    <xf numFmtId="0" fontId="0" fillId="0" borderId="0" xfId="0" applyProtection="1">
      <protection locked="0"/>
    </xf>
    <xf numFmtId="14" fontId="0" fillId="0" borderId="0" xfId="0" applyNumberFormat="1"/>
    <xf numFmtId="0" fontId="1" fillId="7" borderId="0" xfId="0" applyFont="1" applyFill="1" applyBorder="1" applyAlignment="1" applyProtection="1">
      <alignment vertical="center"/>
      <protection locked="0"/>
    </xf>
    <xf numFmtId="4" fontId="1" fillId="9" borderId="8" xfId="0" applyNumberFormat="1" applyFont="1" applyFill="1" applyBorder="1"/>
    <xf numFmtId="4" fontId="0" fillId="9" borderId="7" xfId="0" applyNumberFormat="1" applyFill="1" applyBorder="1" applyAlignment="1" applyProtection="1">
      <alignment vertical="center"/>
      <protection locked="0"/>
    </xf>
    <xf numFmtId="4" fontId="6" fillId="9" borderId="8" xfId="0" applyNumberFormat="1" applyFont="1" applyFill="1" applyBorder="1" applyAlignment="1" applyProtection="1">
      <alignment vertical="center"/>
      <protection locked="0"/>
    </xf>
    <xf numFmtId="4" fontId="0" fillId="0" borderId="0" xfId="0" applyNumberFormat="1" applyFill="1" applyBorder="1" applyAlignment="1" applyProtection="1">
      <alignment vertical="center"/>
      <protection locked="0"/>
    </xf>
    <xf numFmtId="0" fontId="1" fillId="0" borderId="0" xfId="0" applyFont="1"/>
    <xf numFmtId="4" fontId="6" fillId="9" borderId="5" xfId="0" applyNumberFormat="1" applyFont="1" applyFill="1" applyBorder="1" applyAlignment="1" applyProtection="1">
      <alignment horizontal="right" vertical="center" wrapText="1"/>
      <protection locked="0"/>
    </xf>
    <xf numFmtId="164" fontId="10" fillId="0" borderId="0" xfId="0" applyNumberFormat="1" applyFont="1" applyBorder="1"/>
    <xf numFmtId="44" fontId="10" fillId="0" borderId="0" xfId="0" applyNumberFormat="1" applyFont="1" applyBorder="1"/>
    <xf numFmtId="0" fontId="10" fillId="0" borderId="0" xfId="0" applyFont="1"/>
    <xf numFmtId="1" fontId="7" fillId="7" borderId="5" xfId="0" quotePrefix="1" applyNumberFormat="1" applyFont="1" applyFill="1" applyBorder="1" applyAlignment="1">
      <alignment horizontal="center" vertical="center"/>
    </xf>
    <xf numFmtId="0" fontId="0" fillId="0" borderId="0" xfId="0" applyAlignment="1"/>
    <xf numFmtId="0" fontId="6"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1" fontId="7" fillId="0" borderId="5" xfId="0" quotePrefix="1" applyNumberFormat="1" applyFont="1" applyFill="1" applyBorder="1" applyAlignment="1">
      <alignment horizontal="center" vertical="center"/>
    </xf>
    <xf numFmtId="0" fontId="0" fillId="0" borderId="5" xfId="0" applyFont="1" applyFill="1" applyBorder="1"/>
    <xf numFmtId="1" fontId="1" fillId="0" borderId="5" xfId="0" quotePrefix="1" applyNumberFormat="1" applyFont="1" applyFill="1" applyBorder="1" applyAlignment="1">
      <alignment horizontal="center"/>
    </xf>
    <xf numFmtId="0" fontId="6" fillId="0" borderId="5" xfId="0" applyFont="1" applyFill="1" applyBorder="1" applyAlignment="1">
      <alignment vertical="center"/>
    </xf>
    <xf numFmtId="0" fontId="1" fillId="0" borderId="5" xfId="0" applyFont="1" applyFill="1" applyBorder="1"/>
    <xf numFmtId="1" fontId="7" fillId="7" borderId="0" xfId="0" quotePrefix="1" applyNumberFormat="1" applyFont="1" applyFill="1" applyBorder="1" applyAlignment="1">
      <alignment horizontal="center" vertical="center"/>
    </xf>
    <xf numFmtId="0" fontId="0" fillId="7" borderId="0" xfId="0" applyFill="1" applyBorder="1" applyAlignment="1">
      <alignment horizontal="center" vertical="center"/>
    </xf>
    <xf numFmtId="0" fontId="0" fillId="0" borderId="0" xfId="0" applyFill="1"/>
    <xf numFmtId="0" fontId="7" fillId="7"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0" fillId="0" borderId="5" xfId="0" applyFont="1" applyBorder="1"/>
    <xf numFmtId="4" fontId="8" fillId="0" borderId="0" xfId="0" applyNumberFormat="1" applyFont="1" applyFill="1" applyBorder="1" applyAlignment="1">
      <alignment vertical="center"/>
    </xf>
    <xf numFmtId="4" fontId="1" fillId="9" borderId="5" xfId="0" applyNumberFormat="1" applyFont="1" applyFill="1" applyBorder="1" applyAlignment="1" applyProtection="1">
      <alignment vertical="center"/>
      <protection locked="0"/>
    </xf>
    <xf numFmtId="2" fontId="0" fillId="0" borderId="0" xfId="0" applyNumberFormat="1"/>
    <xf numFmtId="0" fontId="10" fillId="0" borderId="0" xfId="0" applyFont="1" applyFill="1" applyBorder="1"/>
    <xf numFmtId="1" fontId="7" fillId="7" borderId="9" xfId="0" quotePrefix="1" applyNumberFormat="1" applyFont="1" applyFill="1" applyBorder="1" applyAlignment="1">
      <alignment horizontal="center" vertical="center"/>
    </xf>
    <xf numFmtId="4" fontId="0" fillId="9" borderId="9" xfId="0" applyNumberFormat="1" applyFill="1" applyBorder="1" applyAlignment="1" applyProtection="1">
      <alignment vertical="center"/>
      <protection locked="0"/>
    </xf>
    <xf numFmtId="4" fontId="7" fillId="8" borderId="5" xfId="0" applyNumberFormat="1" applyFont="1" applyFill="1" applyBorder="1" applyAlignment="1">
      <alignment horizontal="right" vertical="center" indent="3"/>
    </xf>
    <xf numFmtId="0" fontId="7" fillId="0" borderId="5" xfId="0" applyFont="1" applyFill="1" applyBorder="1" applyAlignment="1">
      <alignment horizontal="right" vertical="center" indent="3"/>
    </xf>
    <xf numFmtId="4" fontId="8" fillId="8" borderId="5" xfId="0" applyNumberFormat="1" applyFont="1" applyFill="1" applyBorder="1" applyAlignment="1">
      <alignment horizontal="right" vertical="center" indent="3"/>
    </xf>
    <xf numFmtId="3" fontId="8" fillId="8" borderId="5" xfId="0" applyNumberFormat="1" applyFont="1" applyFill="1" applyBorder="1" applyAlignment="1">
      <alignment horizontal="right" vertical="center" indent="3"/>
    </xf>
    <xf numFmtId="4" fontId="8" fillId="0" borderId="5" xfId="0" applyNumberFormat="1" applyFont="1" applyFill="1" applyBorder="1" applyAlignment="1">
      <alignment horizontal="right" vertical="center" indent="3"/>
    </xf>
    <xf numFmtId="0" fontId="0" fillId="0" borderId="5" xfId="0" applyFont="1" applyBorder="1" applyAlignment="1">
      <alignment horizontal="right" indent="3"/>
    </xf>
    <xf numFmtId="3" fontId="7" fillId="8" borderId="5" xfId="0" applyNumberFormat="1" applyFont="1" applyFill="1" applyBorder="1" applyAlignment="1">
      <alignment horizontal="right" vertical="center" indent="3"/>
    </xf>
    <xf numFmtId="3" fontId="7" fillId="8" borderId="9" xfId="0" applyNumberFormat="1" applyFont="1" applyFill="1" applyBorder="1" applyAlignment="1">
      <alignment horizontal="right" vertical="center" indent="3"/>
    </xf>
    <xf numFmtId="0" fontId="0" fillId="0" borderId="5" xfId="0" applyFill="1" applyBorder="1" applyAlignment="1">
      <alignment horizontal="left" vertical="center" indent="2"/>
    </xf>
    <xf numFmtId="0" fontId="0" fillId="7" borderId="5" xfId="0" applyFill="1" applyBorder="1" applyAlignment="1">
      <alignment horizontal="left" vertical="center" indent="2"/>
    </xf>
    <xf numFmtId="0" fontId="0" fillId="0" borderId="5" xfId="0" applyFont="1" applyBorder="1" applyAlignment="1">
      <alignment horizontal="left" indent="2"/>
    </xf>
    <xf numFmtId="0" fontId="0" fillId="7" borderId="9" xfId="0" applyFill="1" applyBorder="1" applyAlignment="1">
      <alignment horizontal="left" vertical="center" indent="2"/>
    </xf>
    <xf numFmtId="1" fontId="7" fillId="7" borderId="5" xfId="0" applyNumberFormat="1" applyFont="1" applyFill="1" applyBorder="1" applyAlignment="1">
      <alignment horizontal="center" vertical="center"/>
    </xf>
    <xf numFmtId="0" fontId="0" fillId="0" borderId="0" xfId="0" applyFill="1" applyAlignment="1"/>
    <xf numFmtId="0" fontId="9" fillId="5" borderId="0" xfId="0" applyFont="1" applyFill="1" applyAlignment="1">
      <alignment horizontal="left" vertical="top" wrapText="1"/>
    </xf>
    <xf numFmtId="0" fontId="5" fillId="5" borderId="0" xfId="0" applyFont="1" applyFill="1" applyAlignment="1">
      <alignment horizontal="left" vertical="top" wrapText="1"/>
    </xf>
    <xf numFmtId="0" fontId="0" fillId="5" borderId="4" xfId="0" applyFill="1" applyBorder="1" applyAlignment="1">
      <alignment horizontal="left" vertical="top" wrapText="1"/>
    </xf>
    <xf numFmtId="0" fontId="0" fillId="5" borderId="0" xfId="0" applyFill="1" applyBorder="1" applyAlignment="1">
      <alignment horizontal="left" vertical="top" wrapText="1"/>
    </xf>
    <xf numFmtId="0" fontId="0" fillId="0" borderId="0" xfId="0" applyAlignment="1"/>
    <xf numFmtId="0" fontId="0" fillId="2" borderId="0" xfId="0" applyFill="1" applyAlignment="1">
      <alignment horizontal="center"/>
    </xf>
    <xf numFmtId="0" fontId="2" fillId="3" borderId="0" xfId="0" applyFont="1" applyFill="1" applyAlignment="1">
      <alignment horizontal="center" vertical="center"/>
    </xf>
    <xf numFmtId="0" fontId="2" fillId="4" borderId="0" xfId="0" applyFont="1" applyFill="1" applyAlignment="1">
      <alignment horizontal="left" vertical="center"/>
    </xf>
    <xf numFmtId="0" fontId="2" fillId="5" borderId="0" xfId="0" applyFont="1" applyFill="1" applyAlignment="1">
      <alignment horizontal="center" vertical="center"/>
    </xf>
    <xf numFmtId="0" fontId="2" fillId="5" borderId="0" xfId="0" applyFont="1" applyFill="1" applyAlignment="1">
      <alignment horizontal="righ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11" fillId="9" borderId="1" xfId="0" applyFont="1" applyFill="1" applyBorder="1" applyAlignment="1" applyProtection="1">
      <alignment horizontal="center"/>
      <protection locked="0"/>
    </xf>
    <xf numFmtId="0" fontId="0" fillId="0" borderId="3" xfId="0" applyFont="1" applyBorder="1" applyAlignment="1">
      <alignment horizontal="center"/>
    </xf>
    <xf numFmtId="0" fontId="3" fillId="2" borderId="6" xfId="0" applyFont="1" applyFill="1" applyBorder="1" applyAlignment="1">
      <alignment horizontal="center"/>
    </xf>
    <xf numFmtId="0" fontId="3" fillId="2" borderId="0" xfId="0" applyFont="1" applyFill="1" applyBorder="1" applyAlignment="1">
      <alignment horizontal="center"/>
    </xf>
    <xf numFmtId="0" fontId="2" fillId="4" borderId="0" xfId="0" applyFont="1" applyFill="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de-DE"/>
  <c:chart>
    <c:plotArea>
      <c:layout/>
      <c:areaChart>
        <c:grouping val="standard"/>
        <c:ser>
          <c:idx val="0"/>
          <c:order val="0"/>
          <c:tx>
            <c:v>Kosten Fremdtransport</c:v>
          </c:tx>
          <c:spPr>
            <a:solidFill>
              <a:srgbClr val="00B050"/>
            </a:solidFill>
            <a:ln>
              <a:solidFill>
                <a:srgbClr val="008000"/>
              </a:solidFill>
            </a:ln>
          </c:spPr>
          <c:cat>
            <c:numRef>
              <c:f>'Lineare Abschreibung'!$B$70:$G$70</c:f>
              <c:numCache>
                <c:formatCode>0" km"</c:formatCode>
                <c:ptCount val="6"/>
                <c:pt idx="0">
                  <c:v>0</c:v>
                </c:pt>
                <c:pt idx="1">
                  <c:v>10000</c:v>
                </c:pt>
                <c:pt idx="2">
                  <c:v>20000</c:v>
                </c:pt>
                <c:pt idx="3">
                  <c:v>30000</c:v>
                </c:pt>
                <c:pt idx="4">
                  <c:v>40000</c:v>
                </c:pt>
                <c:pt idx="5">
                  <c:v>50000</c:v>
                </c:pt>
              </c:numCache>
            </c:numRef>
          </c:cat>
          <c:val>
            <c:numRef>
              <c:f>'Lineare Abschreibung'!$B$71:$G$71</c:f>
              <c:numCache>
                <c:formatCode>_-* #,##0.00\ "€"_-;\-* #,##0.00\ "€"_-;_-* "-"??\ "€"_-;_-@_-</c:formatCode>
                <c:ptCount val="6"/>
                <c:pt idx="0">
                  <c:v>0</c:v>
                </c:pt>
                <c:pt idx="1">
                  <c:v>7500</c:v>
                </c:pt>
                <c:pt idx="2">
                  <c:v>15000</c:v>
                </c:pt>
                <c:pt idx="3">
                  <c:v>22500</c:v>
                </c:pt>
                <c:pt idx="4">
                  <c:v>30000</c:v>
                </c:pt>
                <c:pt idx="5">
                  <c:v>37500</c:v>
                </c:pt>
              </c:numCache>
            </c:numRef>
          </c:val>
        </c:ser>
        <c:ser>
          <c:idx val="1"/>
          <c:order val="1"/>
          <c:tx>
            <c:v>Gesamtkosten Eigentransport</c:v>
          </c:tx>
          <c:cat>
            <c:numRef>
              <c:f>'Lineare Abschreibung'!$B$70:$G$70</c:f>
              <c:numCache>
                <c:formatCode>0" km"</c:formatCode>
                <c:ptCount val="6"/>
                <c:pt idx="0">
                  <c:v>0</c:v>
                </c:pt>
                <c:pt idx="1">
                  <c:v>10000</c:v>
                </c:pt>
                <c:pt idx="2">
                  <c:v>20000</c:v>
                </c:pt>
                <c:pt idx="3">
                  <c:v>30000</c:v>
                </c:pt>
                <c:pt idx="4">
                  <c:v>40000</c:v>
                </c:pt>
                <c:pt idx="5">
                  <c:v>50000</c:v>
                </c:pt>
              </c:numCache>
            </c:numRef>
          </c:cat>
          <c:val>
            <c:numRef>
              <c:f>'Lineare Abschreibung'!$B$72:$G$72</c:f>
              <c:numCache>
                <c:formatCode>_-* #,##0.00\ "€"_-;\-* #,##0.00\ "€"_-;_-* "-"??\ "€"_-;_-@_-</c:formatCode>
                <c:ptCount val="6"/>
                <c:pt idx="0">
                  <c:v>6029.9999999940001</c:v>
                </c:pt>
                <c:pt idx="1">
                  <c:v>10029.999999994001</c:v>
                </c:pt>
                <c:pt idx="2">
                  <c:v>14029.999999994001</c:v>
                </c:pt>
                <c:pt idx="3">
                  <c:v>18029.999999994001</c:v>
                </c:pt>
                <c:pt idx="4">
                  <c:v>22029.999999994001</c:v>
                </c:pt>
                <c:pt idx="5">
                  <c:v>26029.999999994001</c:v>
                </c:pt>
              </c:numCache>
            </c:numRef>
          </c:val>
        </c:ser>
        <c:ser>
          <c:idx val="2"/>
          <c:order val="2"/>
          <c:tx>
            <c:v>Fixkosten Eigentransport</c:v>
          </c:tx>
          <c:spPr>
            <a:solidFill>
              <a:srgbClr val="00B0F0"/>
            </a:solidFill>
          </c:spPr>
          <c:cat>
            <c:numRef>
              <c:f>'Lineare Abschreibung'!$B$70:$G$70</c:f>
              <c:numCache>
                <c:formatCode>0" km"</c:formatCode>
                <c:ptCount val="6"/>
                <c:pt idx="0">
                  <c:v>0</c:v>
                </c:pt>
                <c:pt idx="1">
                  <c:v>10000</c:v>
                </c:pt>
                <c:pt idx="2">
                  <c:v>20000</c:v>
                </c:pt>
                <c:pt idx="3">
                  <c:v>30000</c:v>
                </c:pt>
                <c:pt idx="4">
                  <c:v>40000</c:v>
                </c:pt>
                <c:pt idx="5">
                  <c:v>50000</c:v>
                </c:pt>
              </c:numCache>
            </c:numRef>
          </c:cat>
          <c:val>
            <c:numRef>
              <c:f>'Lineare Abschreibung'!$B$74:$G$74</c:f>
              <c:numCache>
                <c:formatCode>_-* #,##0.00\ "€"_-;\-* #,##0.00\ "€"_-;_-* "-"??\ "€"_-;_-@_-</c:formatCode>
                <c:ptCount val="6"/>
                <c:pt idx="0">
                  <c:v>6029.9999999940001</c:v>
                </c:pt>
                <c:pt idx="1">
                  <c:v>6029.9999999940001</c:v>
                </c:pt>
                <c:pt idx="2">
                  <c:v>6029.9999999940001</c:v>
                </c:pt>
                <c:pt idx="3">
                  <c:v>6029.9999999940001</c:v>
                </c:pt>
                <c:pt idx="4">
                  <c:v>6029.9999999940001</c:v>
                </c:pt>
                <c:pt idx="5">
                  <c:v>6029.9999999940001</c:v>
                </c:pt>
              </c:numCache>
            </c:numRef>
          </c:val>
        </c:ser>
        <c:axId val="69674112"/>
        <c:axId val="69676416"/>
      </c:areaChart>
      <c:catAx>
        <c:axId val="69674112"/>
        <c:scaling>
          <c:orientation val="minMax"/>
        </c:scaling>
        <c:axPos val="b"/>
        <c:majorGridlines/>
        <c:title>
          <c:tx>
            <c:rich>
              <a:bodyPr/>
              <a:lstStyle/>
              <a:p>
                <a:pPr>
                  <a:defRPr/>
                </a:pPr>
                <a:r>
                  <a:rPr lang="de-DE"/>
                  <a:t>Fahrleistung</a:t>
                </a:r>
                <a:r>
                  <a:rPr lang="de-DE" baseline="0"/>
                  <a:t> in km</a:t>
                </a:r>
              </a:p>
            </c:rich>
          </c:tx>
        </c:title>
        <c:numFmt formatCode="#,##0" sourceLinked="0"/>
        <c:tickLblPos val="nextTo"/>
        <c:crossAx val="69676416"/>
        <c:crosses val="autoZero"/>
        <c:auto val="1"/>
        <c:lblAlgn val="ctr"/>
        <c:lblOffset val="100"/>
      </c:catAx>
      <c:valAx>
        <c:axId val="69676416"/>
        <c:scaling>
          <c:orientation val="minMax"/>
          <c:min val="0"/>
        </c:scaling>
        <c:axPos val="l"/>
        <c:majorGridlines/>
        <c:title>
          <c:tx>
            <c:rich>
              <a:bodyPr rot="-5400000" vert="horz"/>
              <a:lstStyle/>
              <a:p>
                <a:pPr>
                  <a:defRPr/>
                </a:pPr>
                <a:r>
                  <a:rPr lang="en-US"/>
                  <a:t>Transportkosten</a:t>
                </a:r>
              </a:p>
            </c:rich>
          </c:tx>
        </c:title>
        <c:numFmt formatCode="_-* #,##0.00\ &quot;€&quot;_-;\-* #,##0.00\ &quot;€&quot;_-;_-* &quot;-&quot;??\ &quot;€&quot;_-;_-@_-" sourceLinked="1"/>
        <c:tickLblPos val="nextTo"/>
        <c:crossAx val="69674112"/>
        <c:crosses val="autoZero"/>
        <c:crossBetween val="midCat"/>
      </c:valAx>
    </c:plotArea>
    <c:legend>
      <c:legendPos val="b"/>
    </c:legend>
    <c:plotVisOnly val="1"/>
    <c:dispBlanksAs val="zero"/>
  </c:chart>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de-DE"/>
  <c:chart>
    <c:plotArea>
      <c:layout/>
      <c:areaChart>
        <c:grouping val="standard"/>
        <c:ser>
          <c:idx val="0"/>
          <c:order val="0"/>
          <c:tx>
            <c:v>Kosten Fremdtransport</c:v>
          </c:tx>
          <c:spPr>
            <a:solidFill>
              <a:srgbClr val="00B050"/>
            </a:solidFill>
            <a:ln>
              <a:solidFill>
                <a:srgbClr val="008000"/>
              </a:solidFill>
            </a:ln>
          </c:spPr>
          <c:cat>
            <c:numRef>
              <c:f>'Linear u. Leistungsabschreibung'!$B$75:$G$75</c:f>
              <c:numCache>
                <c:formatCode>0" km"</c:formatCode>
                <c:ptCount val="6"/>
                <c:pt idx="0">
                  <c:v>0</c:v>
                </c:pt>
                <c:pt idx="1">
                  <c:v>10000</c:v>
                </c:pt>
                <c:pt idx="2">
                  <c:v>20000</c:v>
                </c:pt>
                <c:pt idx="3">
                  <c:v>30000</c:v>
                </c:pt>
                <c:pt idx="4">
                  <c:v>40000</c:v>
                </c:pt>
                <c:pt idx="5">
                  <c:v>50000</c:v>
                </c:pt>
              </c:numCache>
            </c:numRef>
          </c:cat>
          <c:val>
            <c:numRef>
              <c:f>'Linear u. Leistungsabschreibung'!$B$76:$G$76</c:f>
              <c:numCache>
                <c:formatCode>_-* #,##0.00\ "€"_-;\-* #,##0.00\ "€"_-;_-* "-"??\ "€"_-;_-@_-</c:formatCode>
                <c:ptCount val="6"/>
                <c:pt idx="0">
                  <c:v>0</c:v>
                </c:pt>
                <c:pt idx="1">
                  <c:v>9800</c:v>
                </c:pt>
                <c:pt idx="2">
                  <c:v>19600</c:v>
                </c:pt>
                <c:pt idx="3">
                  <c:v>29400</c:v>
                </c:pt>
                <c:pt idx="4">
                  <c:v>39200</c:v>
                </c:pt>
                <c:pt idx="5">
                  <c:v>49000</c:v>
                </c:pt>
              </c:numCache>
            </c:numRef>
          </c:val>
        </c:ser>
        <c:ser>
          <c:idx val="1"/>
          <c:order val="1"/>
          <c:tx>
            <c:v>Gesamtkosten Eigentransport</c:v>
          </c:tx>
          <c:cat>
            <c:numRef>
              <c:f>'Linear u. Leistungsabschreibung'!$B$75:$G$75</c:f>
              <c:numCache>
                <c:formatCode>0" km"</c:formatCode>
                <c:ptCount val="6"/>
                <c:pt idx="0">
                  <c:v>0</c:v>
                </c:pt>
                <c:pt idx="1">
                  <c:v>10000</c:v>
                </c:pt>
                <c:pt idx="2">
                  <c:v>20000</c:v>
                </c:pt>
                <c:pt idx="3">
                  <c:v>30000</c:v>
                </c:pt>
                <c:pt idx="4">
                  <c:v>40000</c:v>
                </c:pt>
                <c:pt idx="5">
                  <c:v>50000</c:v>
                </c:pt>
              </c:numCache>
            </c:numRef>
          </c:cat>
          <c:val>
            <c:numRef>
              <c:f>'Linear u. Leistungsabschreibung'!$B$77:$G$77</c:f>
              <c:numCache>
                <c:formatCode>_-* #,##0.00\ "€"_-;\-* #,##0.00\ "€"_-;_-* "-"??\ "€"_-;_-@_-</c:formatCode>
                <c:ptCount val="6"/>
                <c:pt idx="0">
                  <c:v>3646.041666666667</c:v>
                </c:pt>
                <c:pt idx="1">
                  <c:v>5846.041666666667</c:v>
                </c:pt>
                <c:pt idx="2">
                  <c:v>8046.041666666667</c:v>
                </c:pt>
                <c:pt idx="3">
                  <c:v>10246.041666666668</c:v>
                </c:pt>
                <c:pt idx="4">
                  <c:v>12446.041666666668</c:v>
                </c:pt>
                <c:pt idx="5">
                  <c:v>14646.041666666668</c:v>
                </c:pt>
              </c:numCache>
            </c:numRef>
          </c:val>
        </c:ser>
        <c:ser>
          <c:idx val="2"/>
          <c:order val="2"/>
          <c:tx>
            <c:v>Fixkosten Eigentransport</c:v>
          </c:tx>
          <c:spPr>
            <a:solidFill>
              <a:srgbClr val="00B0F0"/>
            </a:solidFill>
          </c:spPr>
          <c:cat>
            <c:numRef>
              <c:f>'Linear u. Leistungsabschreibung'!$B$75:$G$75</c:f>
              <c:numCache>
                <c:formatCode>0" km"</c:formatCode>
                <c:ptCount val="6"/>
                <c:pt idx="0">
                  <c:v>0</c:v>
                </c:pt>
                <c:pt idx="1">
                  <c:v>10000</c:v>
                </c:pt>
                <c:pt idx="2">
                  <c:v>20000</c:v>
                </c:pt>
                <c:pt idx="3">
                  <c:v>30000</c:v>
                </c:pt>
                <c:pt idx="4">
                  <c:v>40000</c:v>
                </c:pt>
                <c:pt idx="5">
                  <c:v>50000</c:v>
                </c:pt>
              </c:numCache>
            </c:numRef>
          </c:cat>
          <c:val>
            <c:numRef>
              <c:f>'Linear u. Leistungsabschreibung'!$B$79:$G$79</c:f>
              <c:numCache>
                <c:formatCode>_-* #,##0.00\ "€"_-;\-* #,##0.00\ "€"_-;_-* "-"??\ "€"_-;_-@_-</c:formatCode>
                <c:ptCount val="6"/>
                <c:pt idx="0">
                  <c:v>3646.041666666667</c:v>
                </c:pt>
                <c:pt idx="1">
                  <c:v>3646.041666666667</c:v>
                </c:pt>
                <c:pt idx="2">
                  <c:v>3646.041666666667</c:v>
                </c:pt>
                <c:pt idx="3">
                  <c:v>3646.041666666667</c:v>
                </c:pt>
                <c:pt idx="4">
                  <c:v>3646.041666666667</c:v>
                </c:pt>
                <c:pt idx="5">
                  <c:v>3646.041666666667</c:v>
                </c:pt>
              </c:numCache>
            </c:numRef>
          </c:val>
        </c:ser>
        <c:axId val="70007040"/>
        <c:axId val="70021504"/>
      </c:areaChart>
      <c:catAx>
        <c:axId val="70007040"/>
        <c:scaling>
          <c:orientation val="minMax"/>
        </c:scaling>
        <c:axPos val="b"/>
        <c:majorGridlines/>
        <c:title>
          <c:tx>
            <c:rich>
              <a:bodyPr/>
              <a:lstStyle/>
              <a:p>
                <a:pPr>
                  <a:defRPr/>
                </a:pPr>
                <a:r>
                  <a:rPr lang="de-DE"/>
                  <a:t>Fahrleistung</a:t>
                </a:r>
                <a:r>
                  <a:rPr lang="de-DE" baseline="0"/>
                  <a:t> in km</a:t>
                </a:r>
              </a:p>
            </c:rich>
          </c:tx>
        </c:title>
        <c:numFmt formatCode="#,##0" sourceLinked="0"/>
        <c:tickLblPos val="nextTo"/>
        <c:crossAx val="70021504"/>
        <c:crosses val="autoZero"/>
        <c:auto val="1"/>
        <c:lblAlgn val="ctr"/>
        <c:lblOffset val="100"/>
      </c:catAx>
      <c:valAx>
        <c:axId val="70021504"/>
        <c:scaling>
          <c:orientation val="minMax"/>
          <c:min val="0"/>
        </c:scaling>
        <c:axPos val="l"/>
        <c:majorGridlines/>
        <c:title>
          <c:tx>
            <c:rich>
              <a:bodyPr rot="-5400000" vert="horz"/>
              <a:lstStyle/>
              <a:p>
                <a:pPr>
                  <a:defRPr/>
                </a:pPr>
                <a:r>
                  <a:rPr lang="en-US"/>
                  <a:t>Transportkosten</a:t>
                </a:r>
              </a:p>
            </c:rich>
          </c:tx>
        </c:title>
        <c:numFmt formatCode="_-* #,##0.00\ &quot;€&quot;_-;\-* #,##0.00\ &quot;€&quot;_-;_-* &quot;-&quot;??\ &quot;€&quot;_-;_-@_-" sourceLinked="1"/>
        <c:tickLblPos val="nextTo"/>
        <c:crossAx val="70007040"/>
        <c:crosses val="autoZero"/>
        <c:crossBetween val="midCat"/>
      </c:valAx>
    </c:plotArea>
    <c:legend>
      <c:legendPos val="b"/>
    </c:legend>
    <c:plotVisOnly val="1"/>
    <c:dispBlanksAs val="zero"/>
  </c:chart>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de-DE"/>
  <c:chart>
    <c:plotArea>
      <c:layout/>
      <c:areaChart>
        <c:grouping val="standard"/>
        <c:ser>
          <c:idx val="0"/>
          <c:order val="0"/>
          <c:tx>
            <c:v>Kosten Fremdtransport</c:v>
          </c:tx>
          <c:spPr>
            <a:solidFill>
              <a:srgbClr val="00B050"/>
            </a:solidFill>
            <a:ln>
              <a:solidFill>
                <a:srgbClr val="008000"/>
              </a:solidFill>
            </a:ln>
          </c:spPr>
          <c:cat>
            <c:numRef>
              <c:f>Leistungsabschreibung!$B$73:$G$73</c:f>
              <c:numCache>
                <c:formatCode>0" km"</c:formatCode>
                <c:ptCount val="6"/>
                <c:pt idx="0">
                  <c:v>0</c:v>
                </c:pt>
                <c:pt idx="1">
                  <c:v>10000</c:v>
                </c:pt>
                <c:pt idx="2">
                  <c:v>20000</c:v>
                </c:pt>
                <c:pt idx="3">
                  <c:v>30000</c:v>
                </c:pt>
                <c:pt idx="4">
                  <c:v>40000</c:v>
                </c:pt>
                <c:pt idx="5">
                  <c:v>50000</c:v>
                </c:pt>
              </c:numCache>
            </c:numRef>
          </c:cat>
          <c:val>
            <c:numRef>
              <c:f>Leistungsabschreibung!$B$74:$G$74</c:f>
              <c:numCache>
                <c:formatCode>_-* #,##0.00\ "€"_-;\-* #,##0.00\ "€"_-;_-* "-"??\ "€"_-;_-@_-</c:formatCode>
                <c:ptCount val="6"/>
                <c:pt idx="0">
                  <c:v>0</c:v>
                </c:pt>
                <c:pt idx="1">
                  <c:v>9800</c:v>
                </c:pt>
                <c:pt idx="2">
                  <c:v>19600</c:v>
                </c:pt>
                <c:pt idx="3">
                  <c:v>29400</c:v>
                </c:pt>
                <c:pt idx="4">
                  <c:v>39200</c:v>
                </c:pt>
                <c:pt idx="5">
                  <c:v>49000</c:v>
                </c:pt>
              </c:numCache>
            </c:numRef>
          </c:val>
        </c:ser>
        <c:ser>
          <c:idx val="1"/>
          <c:order val="1"/>
          <c:tx>
            <c:v>Gesamtkosten Eigentransport</c:v>
          </c:tx>
          <c:cat>
            <c:numRef>
              <c:f>Leistungsabschreibung!$B$73:$G$73</c:f>
              <c:numCache>
                <c:formatCode>0" km"</c:formatCode>
                <c:ptCount val="6"/>
                <c:pt idx="0">
                  <c:v>0</c:v>
                </c:pt>
                <c:pt idx="1">
                  <c:v>10000</c:v>
                </c:pt>
                <c:pt idx="2">
                  <c:v>20000</c:v>
                </c:pt>
                <c:pt idx="3">
                  <c:v>30000</c:v>
                </c:pt>
                <c:pt idx="4">
                  <c:v>40000</c:v>
                </c:pt>
                <c:pt idx="5">
                  <c:v>50000</c:v>
                </c:pt>
              </c:numCache>
            </c:numRef>
          </c:cat>
          <c:val>
            <c:numRef>
              <c:f>Leistungsabschreibung!$B$75:$G$75</c:f>
              <c:numCache>
                <c:formatCode>_-* #,##0.00\ "€"_-;\-* #,##0.00\ "€"_-;_-* "-"??\ "€"_-;_-@_-</c:formatCode>
                <c:ptCount val="6"/>
                <c:pt idx="0">
                  <c:v>3245</c:v>
                </c:pt>
                <c:pt idx="1">
                  <c:v>5445</c:v>
                </c:pt>
                <c:pt idx="2">
                  <c:v>7645</c:v>
                </c:pt>
                <c:pt idx="3">
                  <c:v>9845</c:v>
                </c:pt>
                <c:pt idx="4">
                  <c:v>12045</c:v>
                </c:pt>
                <c:pt idx="5">
                  <c:v>14245</c:v>
                </c:pt>
              </c:numCache>
            </c:numRef>
          </c:val>
        </c:ser>
        <c:ser>
          <c:idx val="2"/>
          <c:order val="2"/>
          <c:tx>
            <c:v>Fixkosten Eigentransport</c:v>
          </c:tx>
          <c:spPr>
            <a:solidFill>
              <a:srgbClr val="00B0F0"/>
            </a:solidFill>
          </c:spPr>
          <c:cat>
            <c:numRef>
              <c:f>Leistungsabschreibung!$B$73:$G$73</c:f>
              <c:numCache>
                <c:formatCode>0" km"</c:formatCode>
                <c:ptCount val="6"/>
                <c:pt idx="0">
                  <c:v>0</c:v>
                </c:pt>
                <c:pt idx="1">
                  <c:v>10000</c:v>
                </c:pt>
                <c:pt idx="2">
                  <c:v>20000</c:v>
                </c:pt>
                <c:pt idx="3">
                  <c:v>30000</c:v>
                </c:pt>
                <c:pt idx="4">
                  <c:v>40000</c:v>
                </c:pt>
                <c:pt idx="5">
                  <c:v>50000</c:v>
                </c:pt>
              </c:numCache>
            </c:numRef>
          </c:cat>
          <c:val>
            <c:numRef>
              <c:f>Leistungsabschreibung!$B$77:$G$77</c:f>
              <c:numCache>
                <c:formatCode>_-* #,##0.00\ "€"_-;\-* #,##0.00\ "€"_-;_-* "-"??\ "€"_-;_-@_-</c:formatCode>
                <c:ptCount val="6"/>
                <c:pt idx="0">
                  <c:v>3245</c:v>
                </c:pt>
                <c:pt idx="1">
                  <c:v>3245</c:v>
                </c:pt>
                <c:pt idx="2">
                  <c:v>3245</c:v>
                </c:pt>
                <c:pt idx="3">
                  <c:v>3245</c:v>
                </c:pt>
                <c:pt idx="4">
                  <c:v>3245</c:v>
                </c:pt>
                <c:pt idx="5">
                  <c:v>3245</c:v>
                </c:pt>
              </c:numCache>
            </c:numRef>
          </c:val>
        </c:ser>
        <c:axId val="70106112"/>
        <c:axId val="70116480"/>
      </c:areaChart>
      <c:catAx>
        <c:axId val="70106112"/>
        <c:scaling>
          <c:orientation val="minMax"/>
        </c:scaling>
        <c:axPos val="b"/>
        <c:majorGridlines/>
        <c:title>
          <c:tx>
            <c:rich>
              <a:bodyPr/>
              <a:lstStyle/>
              <a:p>
                <a:pPr>
                  <a:defRPr/>
                </a:pPr>
                <a:r>
                  <a:rPr lang="de-DE"/>
                  <a:t>Fahrleistung</a:t>
                </a:r>
                <a:r>
                  <a:rPr lang="de-DE" baseline="0"/>
                  <a:t> in km</a:t>
                </a:r>
              </a:p>
            </c:rich>
          </c:tx>
        </c:title>
        <c:numFmt formatCode="#,##0" sourceLinked="0"/>
        <c:tickLblPos val="nextTo"/>
        <c:crossAx val="70116480"/>
        <c:crosses val="autoZero"/>
        <c:auto val="1"/>
        <c:lblAlgn val="ctr"/>
        <c:lblOffset val="100"/>
      </c:catAx>
      <c:valAx>
        <c:axId val="70116480"/>
        <c:scaling>
          <c:orientation val="minMax"/>
          <c:min val="0"/>
        </c:scaling>
        <c:axPos val="l"/>
        <c:majorGridlines/>
        <c:title>
          <c:tx>
            <c:rich>
              <a:bodyPr rot="-5400000" vert="horz"/>
              <a:lstStyle/>
              <a:p>
                <a:pPr>
                  <a:defRPr/>
                </a:pPr>
                <a:r>
                  <a:rPr lang="en-US"/>
                  <a:t>Transportkosten</a:t>
                </a:r>
              </a:p>
            </c:rich>
          </c:tx>
        </c:title>
        <c:numFmt formatCode="_-* #,##0.00\ &quot;€&quot;_-;\-* #,##0.00\ &quot;€&quot;_-;_-* &quot;-&quot;??\ &quot;€&quot;_-;_-@_-" sourceLinked="1"/>
        <c:tickLblPos val="nextTo"/>
        <c:crossAx val="70106112"/>
        <c:crosses val="autoZero"/>
        <c:crossBetween val="midCat"/>
      </c:valAx>
    </c:plotArea>
    <c:legend>
      <c:legendPos val="b"/>
    </c:legend>
    <c:plotVisOnly val="1"/>
    <c:dispBlanksAs val="zero"/>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9524</xdr:colOff>
      <xdr:row>1</xdr:row>
      <xdr:rowOff>5886</xdr:rowOff>
    </xdr:to>
    <xdr:pic>
      <xdr:nvPicPr>
        <xdr:cNvPr id="2" name="Grafik 4"/>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6105524" cy="539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7</xdr:col>
      <xdr:colOff>238125</xdr:colOff>
      <xdr:row>0</xdr:row>
      <xdr:rowOff>0</xdr:rowOff>
    </xdr:from>
    <xdr:to>
      <xdr:col>8</xdr:col>
      <xdr:colOff>19051</xdr:colOff>
      <xdr:row>1</xdr:row>
      <xdr:rowOff>9525</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5572125" y="0"/>
          <a:ext cx="542926" cy="542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571500</xdr:colOff>
      <xdr:row>1</xdr:row>
      <xdr:rowOff>5886</xdr:rowOff>
    </xdr:to>
    <xdr:pic>
      <xdr:nvPicPr>
        <xdr:cNvPr id="2" name="Grafik 4"/>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6496050" cy="539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0</xdr:row>
      <xdr:rowOff>0</xdr:rowOff>
    </xdr:from>
    <xdr:to>
      <xdr:col>5</xdr:col>
      <xdr:colOff>552451</xdr:colOff>
      <xdr:row>1</xdr:row>
      <xdr:rowOff>9525</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6477000" y="0"/>
          <a:ext cx="542926" cy="542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762000</xdr:colOff>
      <xdr:row>55</xdr:row>
      <xdr:rowOff>19050</xdr:rowOff>
    </xdr:from>
    <xdr:to>
      <xdr:col>5</xdr:col>
      <xdr:colOff>0</xdr:colOff>
      <xdr:row>62</xdr:row>
      <xdr:rowOff>161925</xdr:rowOff>
    </xdr:to>
    <xdr:sp macro="" textlink="">
      <xdr:nvSpPr>
        <xdr:cNvPr id="4" name="Textfeld 3"/>
        <xdr:cNvSpPr txBox="1"/>
      </xdr:nvSpPr>
      <xdr:spPr>
        <a:xfrm>
          <a:off x="762000" y="9086850"/>
          <a:ext cx="57150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b="1" i="0" u="none" strike="noStrike">
              <a:solidFill>
                <a:schemeClr val="dk1"/>
              </a:solidFill>
              <a:latin typeface="+mn-lt"/>
              <a:ea typeface="+mn-ea"/>
              <a:cs typeface="+mn-cs"/>
            </a:rPr>
            <a:t>Ist km &gt;</a:t>
          </a:r>
          <a:r>
            <a:rPr lang="de-DE" sz="1100" b="1" i="0" u="none" strike="noStrike" baseline="0">
              <a:solidFill>
                <a:schemeClr val="dk1"/>
              </a:solidFill>
              <a:latin typeface="+mn-lt"/>
              <a:ea typeface="+mn-ea"/>
              <a:cs typeface="+mn-cs"/>
            </a:rPr>
            <a:t> kritische km</a:t>
          </a:r>
          <a:endParaRPr lang="de-DE" sz="1100" b="1" i="0" u="none" strike="noStrike">
            <a:solidFill>
              <a:schemeClr val="dk1"/>
            </a:solidFill>
            <a:latin typeface="+mn-lt"/>
            <a:ea typeface="+mn-ea"/>
            <a:cs typeface="+mn-cs"/>
          </a:endParaRPr>
        </a:p>
        <a:p>
          <a:r>
            <a:rPr lang="de-DE" sz="1100" b="0" i="0" u="none" strike="noStrike">
              <a:solidFill>
                <a:schemeClr val="dk1"/>
              </a:solidFill>
              <a:latin typeface="+mn-lt"/>
              <a:ea typeface="+mn-ea"/>
              <a:cs typeface="+mn-cs"/>
            </a:rPr>
            <a:t>Liegt die zu fahrende monatliche km-Zahl </a:t>
          </a:r>
          <a:r>
            <a:rPr lang="de-DE" sz="1100" b="1" i="0" u="none" strike="noStrike">
              <a:solidFill>
                <a:schemeClr val="dk1"/>
              </a:solidFill>
              <a:latin typeface="+mn-lt"/>
              <a:ea typeface="+mn-ea"/>
              <a:cs typeface="+mn-cs"/>
            </a:rPr>
            <a:t>über</a:t>
          </a:r>
          <a:r>
            <a:rPr lang="de-DE" sz="1100" b="0" i="0" u="none" strike="noStrike">
              <a:solidFill>
                <a:schemeClr val="dk1"/>
              </a:solidFill>
              <a:latin typeface="+mn-lt"/>
              <a:ea typeface="+mn-ea"/>
              <a:cs typeface="+mn-cs"/>
            </a:rPr>
            <a:t> der kritischen km-Zahl, dann ist - </a:t>
          </a:r>
          <a:r>
            <a:rPr lang="de-DE"/>
            <a:t> </a:t>
          </a:r>
          <a:r>
            <a:rPr lang="de-DE" sz="1100" b="0" i="0" u="none" strike="noStrike">
              <a:solidFill>
                <a:schemeClr val="dk1"/>
              </a:solidFill>
              <a:latin typeface="+mn-lt"/>
              <a:ea typeface="+mn-ea"/>
              <a:cs typeface="+mn-cs"/>
            </a:rPr>
            <a:t>aus Kostensicht - der Eigentransport vorzuziehen</a:t>
          </a:r>
          <a:endParaRPr lang="de-DE"/>
        </a:p>
        <a:p>
          <a:r>
            <a:rPr lang="de-DE" sz="1100" b="1" i="0" u="none" strike="noStrike">
              <a:solidFill>
                <a:schemeClr val="dk1"/>
              </a:solidFill>
              <a:latin typeface="+mn-lt"/>
              <a:ea typeface="+mn-ea"/>
              <a:cs typeface="+mn-cs"/>
            </a:rPr>
            <a:t>Ist km &lt; kritische km</a:t>
          </a:r>
        </a:p>
        <a:p>
          <a:r>
            <a:rPr lang="de-DE" sz="1100" b="0" i="0" u="none" strike="noStrike">
              <a:solidFill>
                <a:schemeClr val="dk1"/>
              </a:solidFill>
              <a:latin typeface="+mn-lt"/>
              <a:ea typeface="+mn-ea"/>
              <a:cs typeface="+mn-cs"/>
            </a:rPr>
            <a:t>Liegt dagegen die zu fahrende km-Zahl </a:t>
          </a:r>
          <a:r>
            <a:rPr lang="de-DE" sz="1100" b="1" i="0" u="none" strike="noStrike">
              <a:solidFill>
                <a:schemeClr val="dk1"/>
              </a:solidFill>
              <a:latin typeface="+mn-lt"/>
              <a:ea typeface="+mn-ea"/>
              <a:cs typeface="+mn-cs"/>
            </a:rPr>
            <a:t>unter</a:t>
          </a:r>
          <a:r>
            <a:rPr lang="de-DE" sz="1100" b="0" i="0" u="none" strike="noStrike">
              <a:solidFill>
                <a:schemeClr val="dk1"/>
              </a:solidFill>
              <a:latin typeface="+mn-lt"/>
              <a:ea typeface="+mn-ea"/>
              <a:cs typeface="+mn-cs"/>
            </a:rPr>
            <a:t> der kritischen km-Zahl, dann ist der Fremdtransport</a:t>
          </a:r>
          <a:r>
            <a:rPr lang="de-DE"/>
            <a:t> </a:t>
          </a:r>
          <a:r>
            <a:rPr lang="de-DE" sz="1100" b="0" i="0" u="none" strike="noStrike">
              <a:solidFill>
                <a:schemeClr val="dk1"/>
              </a:solidFill>
              <a:latin typeface="+mn-lt"/>
              <a:ea typeface="+mn-ea"/>
              <a:cs typeface="+mn-cs"/>
            </a:rPr>
            <a:t>- aus Kostensicht - dem Eigentransport vorzuziehen.</a:t>
          </a:r>
          <a:r>
            <a:rPr lang="de-DE"/>
            <a:t>                                                                                                       </a:t>
          </a:r>
          <a:r>
            <a:rPr lang="de-DE" b="1"/>
            <a:t>Ist km = kritische km                                                                                                                                          </a:t>
          </a:r>
          <a:r>
            <a:rPr lang="de-DE" b="0"/>
            <a:t>Fallweise</a:t>
          </a:r>
          <a:r>
            <a:rPr lang="de-DE" b="0" baseline="0"/>
            <a:t> Entscheidung ob Eigen- oder Fremdtransport</a:t>
          </a:r>
          <a:endParaRPr lang="de-DE" sz="1100" b="1"/>
        </a:p>
      </xdr:txBody>
    </xdr:sp>
    <xdr:clientData/>
  </xdr:twoCellAnchor>
  <xdr:twoCellAnchor>
    <xdr:from>
      <xdr:col>0</xdr:col>
      <xdr:colOff>76199</xdr:colOff>
      <xdr:row>67</xdr:row>
      <xdr:rowOff>76200</xdr:rowOff>
    </xdr:from>
    <xdr:to>
      <xdr:col>7</xdr:col>
      <xdr:colOff>219074</xdr:colOff>
      <xdr:row>87</xdr:row>
      <xdr:rowOff>161925</xdr:rowOff>
    </xdr:to>
    <xdr:graphicFrame macro="">
      <xdr:nvGraphicFramePr>
        <xdr:cNvPr id="7" name="Diagramm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571500</xdr:colOff>
      <xdr:row>1</xdr:row>
      <xdr:rowOff>5886</xdr:rowOff>
    </xdr:to>
    <xdr:pic>
      <xdr:nvPicPr>
        <xdr:cNvPr id="2" name="Grafik 4"/>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6496050" cy="539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0</xdr:row>
      <xdr:rowOff>0</xdr:rowOff>
    </xdr:from>
    <xdr:to>
      <xdr:col>5</xdr:col>
      <xdr:colOff>552451</xdr:colOff>
      <xdr:row>1</xdr:row>
      <xdr:rowOff>9525</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6981825" y="0"/>
          <a:ext cx="542926" cy="542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762000</xdr:colOff>
      <xdr:row>60</xdr:row>
      <xdr:rowOff>19050</xdr:rowOff>
    </xdr:from>
    <xdr:to>
      <xdr:col>5</xdr:col>
      <xdr:colOff>0</xdr:colOff>
      <xdr:row>67</xdr:row>
      <xdr:rowOff>161925</xdr:rowOff>
    </xdr:to>
    <xdr:sp macro="" textlink="">
      <xdr:nvSpPr>
        <xdr:cNvPr id="4" name="Textfeld 3"/>
        <xdr:cNvSpPr txBox="1"/>
      </xdr:nvSpPr>
      <xdr:spPr>
        <a:xfrm>
          <a:off x="762000" y="11553825"/>
          <a:ext cx="62103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b="1" i="0" u="none" strike="noStrike">
              <a:solidFill>
                <a:schemeClr val="dk1"/>
              </a:solidFill>
              <a:latin typeface="+mn-lt"/>
              <a:ea typeface="+mn-ea"/>
              <a:cs typeface="+mn-cs"/>
            </a:rPr>
            <a:t>Ist km &gt;</a:t>
          </a:r>
          <a:r>
            <a:rPr lang="de-DE" sz="1100" b="1" i="0" u="none" strike="noStrike" baseline="0">
              <a:solidFill>
                <a:schemeClr val="dk1"/>
              </a:solidFill>
              <a:latin typeface="+mn-lt"/>
              <a:ea typeface="+mn-ea"/>
              <a:cs typeface="+mn-cs"/>
            </a:rPr>
            <a:t> kritische km</a:t>
          </a:r>
          <a:endParaRPr lang="de-DE" sz="1100" b="1" i="0" u="none" strike="noStrike">
            <a:solidFill>
              <a:schemeClr val="dk1"/>
            </a:solidFill>
            <a:latin typeface="+mn-lt"/>
            <a:ea typeface="+mn-ea"/>
            <a:cs typeface="+mn-cs"/>
          </a:endParaRPr>
        </a:p>
        <a:p>
          <a:r>
            <a:rPr lang="de-DE" sz="1100" b="0" i="0" u="none" strike="noStrike">
              <a:solidFill>
                <a:schemeClr val="dk1"/>
              </a:solidFill>
              <a:latin typeface="+mn-lt"/>
              <a:ea typeface="+mn-ea"/>
              <a:cs typeface="+mn-cs"/>
            </a:rPr>
            <a:t>Liegt die zu fahrende monatliche km-Zahl </a:t>
          </a:r>
          <a:r>
            <a:rPr lang="de-DE" sz="1100" b="1" i="0" u="none" strike="noStrike">
              <a:solidFill>
                <a:schemeClr val="dk1"/>
              </a:solidFill>
              <a:latin typeface="+mn-lt"/>
              <a:ea typeface="+mn-ea"/>
              <a:cs typeface="+mn-cs"/>
            </a:rPr>
            <a:t>über</a:t>
          </a:r>
          <a:r>
            <a:rPr lang="de-DE" sz="1100" b="0" i="0" u="none" strike="noStrike">
              <a:solidFill>
                <a:schemeClr val="dk1"/>
              </a:solidFill>
              <a:latin typeface="+mn-lt"/>
              <a:ea typeface="+mn-ea"/>
              <a:cs typeface="+mn-cs"/>
            </a:rPr>
            <a:t> der kritischen km-Zahl, dann ist - </a:t>
          </a:r>
          <a:r>
            <a:rPr lang="de-DE"/>
            <a:t> </a:t>
          </a:r>
          <a:r>
            <a:rPr lang="de-DE" sz="1100" b="0" i="0" u="none" strike="noStrike">
              <a:solidFill>
                <a:schemeClr val="dk1"/>
              </a:solidFill>
              <a:latin typeface="+mn-lt"/>
              <a:ea typeface="+mn-ea"/>
              <a:cs typeface="+mn-cs"/>
            </a:rPr>
            <a:t>aus Kostensicht - der Eigentransport vorzuziehen</a:t>
          </a:r>
          <a:endParaRPr lang="de-DE"/>
        </a:p>
        <a:p>
          <a:r>
            <a:rPr lang="de-DE" sz="1100" b="1" i="0" u="none" strike="noStrike">
              <a:solidFill>
                <a:schemeClr val="dk1"/>
              </a:solidFill>
              <a:latin typeface="+mn-lt"/>
              <a:ea typeface="+mn-ea"/>
              <a:cs typeface="+mn-cs"/>
            </a:rPr>
            <a:t>Ist km &lt; kritische km</a:t>
          </a:r>
        </a:p>
        <a:p>
          <a:r>
            <a:rPr lang="de-DE" sz="1100" b="0" i="0" u="none" strike="noStrike">
              <a:solidFill>
                <a:schemeClr val="dk1"/>
              </a:solidFill>
              <a:latin typeface="+mn-lt"/>
              <a:ea typeface="+mn-ea"/>
              <a:cs typeface="+mn-cs"/>
            </a:rPr>
            <a:t>Liegt dagegen die zu fahrende km-Zahl </a:t>
          </a:r>
          <a:r>
            <a:rPr lang="de-DE" sz="1100" b="1" i="0" u="none" strike="noStrike">
              <a:solidFill>
                <a:schemeClr val="dk1"/>
              </a:solidFill>
              <a:latin typeface="+mn-lt"/>
              <a:ea typeface="+mn-ea"/>
              <a:cs typeface="+mn-cs"/>
            </a:rPr>
            <a:t>unter</a:t>
          </a:r>
          <a:r>
            <a:rPr lang="de-DE" sz="1100" b="0" i="0" u="none" strike="noStrike">
              <a:solidFill>
                <a:schemeClr val="dk1"/>
              </a:solidFill>
              <a:latin typeface="+mn-lt"/>
              <a:ea typeface="+mn-ea"/>
              <a:cs typeface="+mn-cs"/>
            </a:rPr>
            <a:t> der kritischen km-Zahl, dann ist der Fremdtransport</a:t>
          </a:r>
          <a:r>
            <a:rPr lang="de-DE"/>
            <a:t> </a:t>
          </a:r>
          <a:r>
            <a:rPr lang="de-DE" sz="1100" b="0" i="0" u="none" strike="noStrike">
              <a:solidFill>
                <a:schemeClr val="dk1"/>
              </a:solidFill>
              <a:latin typeface="+mn-lt"/>
              <a:ea typeface="+mn-ea"/>
              <a:cs typeface="+mn-cs"/>
            </a:rPr>
            <a:t>- aus Kostensicht - dem Eigentransport vorzuziehen.</a:t>
          </a:r>
          <a:r>
            <a:rPr lang="de-DE"/>
            <a:t>                                                                                                       </a:t>
          </a:r>
          <a:r>
            <a:rPr lang="de-DE" b="1"/>
            <a:t>Ist km = kritische km                                                                                                                                          </a:t>
          </a:r>
          <a:r>
            <a:rPr lang="de-DE" b="0"/>
            <a:t>Fallweise</a:t>
          </a:r>
          <a:r>
            <a:rPr lang="de-DE" b="0" baseline="0"/>
            <a:t> Entscheidung ob Eigen- oder Fremdtransport</a:t>
          </a:r>
          <a:endParaRPr lang="de-DE" sz="1100" b="1"/>
        </a:p>
      </xdr:txBody>
    </xdr:sp>
    <xdr:clientData/>
  </xdr:twoCellAnchor>
  <xdr:twoCellAnchor>
    <xdr:from>
      <xdr:col>0</xdr:col>
      <xdr:colOff>76199</xdr:colOff>
      <xdr:row>72</xdr:row>
      <xdr:rowOff>76200</xdr:rowOff>
    </xdr:from>
    <xdr:to>
      <xdr:col>7</xdr:col>
      <xdr:colOff>219074</xdr:colOff>
      <xdr:row>92</xdr:row>
      <xdr:rowOff>161925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571500</xdr:colOff>
      <xdr:row>1</xdr:row>
      <xdr:rowOff>5886</xdr:rowOff>
    </xdr:to>
    <xdr:pic>
      <xdr:nvPicPr>
        <xdr:cNvPr id="2" name="Grafik 4"/>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6496050" cy="539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0</xdr:row>
      <xdr:rowOff>0</xdr:rowOff>
    </xdr:from>
    <xdr:to>
      <xdr:col>5</xdr:col>
      <xdr:colOff>552451</xdr:colOff>
      <xdr:row>1</xdr:row>
      <xdr:rowOff>9525</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6981825" y="0"/>
          <a:ext cx="542926" cy="542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762000</xdr:colOff>
      <xdr:row>58</xdr:row>
      <xdr:rowOff>19050</xdr:rowOff>
    </xdr:from>
    <xdr:to>
      <xdr:col>5</xdr:col>
      <xdr:colOff>0</xdr:colOff>
      <xdr:row>65</xdr:row>
      <xdr:rowOff>161925</xdr:rowOff>
    </xdr:to>
    <xdr:sp macro="" textlink="">
      <xdr:nvSpPr>
        <xdr:cNvPr id="4" name="Textfeld 3"/>
        <xdr:cNvSpPr txBox="1"/>
      </xdr:nvSpPr>
      <xdr:spPr>
        <a:xfrm>
          <a:off x="762000" y="11934825"/>
          <a:ext cx="62103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b="1" i="0" u="none" strike="noStrike">
              <a:solidFill>
                <a:schemeClr val="dk1"/>
              </a:solidFill>
              <a:latin typeface="+mn-lt"/>
              <a:ea typeface="+mn-ea"/>
              <a:cs typeface="+mn-cs"/>
            </a:rPr>
            <a:t>Ist km &gt;</a:t>
          </a:r>
          <a:r>
            <a:rPr lang="de-DE" sz="1100" b="1" i="0" u="none" strike="noStrike" baseline="0">
              <a:solidFill>
                <a:schemeClr val="dk1"/>
              </a:solidFill>
              <a:latin typeface="+mn-lt"/>
              <a:ea typeface="+mn-ea"/>
              <a:cs typeface="+mn-cs"/>
            </a:rPr>
            <a:t> kritische km</a:t>
          </a:r>
          <a:endParaRPr lang="de-DE" sz="1100" b="1" i="0" u="none" strike="noStrike">
            <a:solidFill>
              <a:schemeClr val="dk1"/>
            </a:solidFill>
            <a:latin typeface="+mn-lt"/>
            <a:ea typeface="+mn-ea"/>
            <a:cs typeface="+mn-cs"/>
          </a:endParaRPr>
        </a:p>
        <a:p>
          <a:r>
            <a:rPr lang="de-DE" sz="1100" b="0" i="0" u="none" strike="noStrike">
              <a:solidFill>
                <a:schemeClr val="dk1"/>
              </a:solidFill>
              <a:latin typeface="+mn-lt"/>
              <a:ea typeface="+mn-ea"/>
              <a:cs typeface="+mn-cs"/>
            </a:rPr>
            <a:t>Liegt die zu fahrende monatliche km-Zahl </a:t>
          </a:r>
          <a:r>
            <a:rPr lang="de-DE" sz="1100" b="1" i="0" u="none" strike="noStrike">
              <a:solidFill>
                <a:schemeClr val="dk1"/>
              </a:solidFill>
              <a:latin typeface="+mn-lt"/>
              <a:ea typeface="+mn-ea"/>
              <a:cs typeface="+mn-cs"/>
            </a:rPr>
            <a:t>über</a:t>
          </a:r>
          <a:r>
            <a:rPr lang="de-DE" sz="1100" b="0" i="0" u="none" strike="noStrike">
              <a:solidFill>
                <a:schemeClr val="dk1"/>
              </a:solidFill>
              <a:latin typeface="+mn-lt"/>
              <a:ea typeface="+mn-ea"/>
              <a:cs typeface="+mn-cs"/>
            </a:rPr>
            <a:t> der kritischen km-Zahl, dann ist - </a:t>
          </a:r>
          <a:r>
            <a:rPr lang="de-DE"/>
            <a:t> </a:t>
          </a:r>
          <a:r>
            <a:rPr lang="de-DE" sz="1100" b="0" i="0" u="none" strike="noStrike">
              <a:solidFill>
                <a:schemeClr val="dk1"/>
              </a:solidFill>
              <a:latin typeface="+mn-lt"/>
              <a:ea typeface="+mn-ea"/>
              <a:cs typeface="+mn-cs"/>
            </a:rPr>
            <a:t>aus Kostensicht - der Eigentransport vorzuziehen</a:t>
          </a:r>
          <a:endParaRPr lang="de-DE"/>
        </a:p>
        <a:p>
          <a:r>
            <a:rPr lang="de-DE" sz="1100" b="1" i="0" u="none" strike="noStrike">
              <a:solidFill>
                <a:schemeClr val="dk1"/>
              </a:solidFill>
              <a:latin typeface="+mn-lt"/>
              <a:ea typeface="+mn-ea"/>
              <a:cs typeface="+mn-cs"/>
            </a:rPr>
            <a:t>Ist km &lt; kritische km</a:t>
          </a:r>
        </a:p>
        <a:p>
          <a:r>
            <a:rPr lang="de-DE" sz="1100" b="0" i="0" u="none" strike="noStrike">
              <a:solidFill>
                <a:schemeClr val="dk1"/>
              </a:solidFill>
              <a:latin typeface="+mn-lt"/>
              <a:ea typeface="+mn-ea"/>
              <a:cs typeface="+mn-cs"/>
            </a:rPr>
            <a:t>Liegt dagegen die zu fahrende km-Zahl </a:t>
          </a:r>
          <a:r>
            <a:rPr lang="de-DE" sz="1100" b="1" i="0" u="none" strike="noStrike">
              <a:solidFill>
                <a:schemeClr val="dk1"/>
              </a:solidFill>
              <a:latin typeface="+mn-lt"/>
              <a:ea typeface="+mn-ea"/>
              <a:cs typeface="+mn-cs"/>
            </a:rPr>
            <a:t>unter</a:t>
          </a:r>
          <a:r>
            <a:rPr lang="de-DE" sz="1100" b="0" i="0" u="none" strike="noStrike">
              <a:solidFill>
                <a:schemeClr val="dk1"/>
              </a:solidFill>
              <a:latin typeface="+mn-lt"/>
              <a:ea typeface="+mn-ea"/>
              <a:cs typeface="+mn-cs"/>
            </a:rPr>
            <a:t> der kritischen km-Zahl, dann ist der Fremdtransport</a:t>
          </a:r>
          <a:r>
            <a:rPr lang="de-DE"/>
            <a:t> </a:t>
          </a:r>
          <a:r>
            <a:rPr lang="de-DE" sz="1100" b="0" i="0" u="none" strike="noStrike">
              <a:solidFill>
                <a:schemeClr val="dk1"/>
              </a:solidFill>
              <a:latin typeface="+mn-lt"/>
              <a:ea typeface="+mn-ea"/>
              <a:cs typeface="+mn-cs"/>
            </a:rPr>
            <a:t>- aus Kostensicht - dem Eigentransport vorzuziehen.</a:t>
          </a:r>
          <a:r>
            <a:rPr lang="de-DE"/>
            <a:t>                                                                                                       </a:t>
          </a:r>
          <a:r>
            <a:rPr lang="de-DE" b="1"/>
            <a:t>Ist km = kritische km                                                                                                                                          </a:t>
          </a:r>
          <a:r>
            <a:rPr lang="de-DE" b="0"/>
            <a:t>Fallweise</a:t>
          </a:r>
          <a:r>
            <a:rPr lang="de-DE" b="0" baseline="0"/>
            <a:t> Entscheidung ob Eigen- oder Fremdtransport</a:t>
          </a:r>
          <a:endParaRPr lang="de-DE" sz="1100" b="1"/>
        </a:p>
      </xdr:txBody>
    </xdr:sp>
    <xdr:clientData/>
  </xdr:twoCellAnchor>
  <xdr:twoCellAnchor>
    <xdr:from>
      <xdr:col>0</xdr:col>
      <xdr:colOff>76199</xdr:colOff>
      <xdr:row>70</xdr:row>
      <xdr:rowOff>76200</xdr:rowOff>
    </xdr:from>
    <xdr:to>
      <xdr:col>7</xdr:col>
      <xdr:colOff>219074</xdr:colOff>
      <xdr:row>90</xdr:row>
      <xdr:rowOff>161925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H49"/>
  <sheetViews>
    <sheetView showGridLines="0" tabSelected="1" workbookViewId="0">
      <selection activeCell="I1" sqref="I1"/>
    </sheetView>
  </sheetViews>
  <sheetFormatPr baseColWidth="10" defaultRowHeight="15"/>
  <sheetData>
    <row r="1" spans="1:8" ht="42" customHeight="1">
      <c r="A1" s="68"/>
      <c r="B1" s="68"/>
      <c r="C1" s="68"/>
      <c r="D1" s="68"/>
      <c r="E1" s="68"/>
      <c r="F1" s="68"/>
      <c r="G1" s="68"/>
      <c r="H1" s="68"/>
    </row>
    <row r="2" spans="1:8">
      <c r="A2" s="69" t="s">
        <v>0</v>
      </c>
      <c r="B2" s="69"/>
      <c r="C2" s="69"/>
      <c r="D2" s="69"/>
      <c r="E2" s="70" t="s">
        <v>1</v>
      </c>
      <c r="F2" s="70"/>
      <c r="G2" s="70"/>
      <c r="H2" s="70"/>
    </row>
    <row r="3" spans="1:8">
      <c r="A3" s="71" t="s">
        <v>2</v>
      </c>
      <c r="B3" s="71"/>
      <c r="C3" s="71"/>
      <c r="D3" s="71"/>
      <c r="E3" s="72" t="s">
        <v>3</v>
      </c>
      <c r="F3" s="72"/>
      <c r="G3" s="72"/>
      <c r="H3" s="72"/>
    </row>
    <row r="4" spans="1:8" ht="30" customHeight="1">
      <c r="A4" s="73" t="s">
        <v>5</v>
      </c>
      <c r="B4" s="74"/>
      <c r="C4" s="74"/>
      <c r="D4" s="74"/>
      <c r="E4" s="74"/>
      <c r="F4" s="74"/>
      <c r="G4" s="74"/>
      <c r="H4" s="75"/>
    </row>
    <row r="5" spans="1:8" ht="15" customHeight="1">
      <c r="A5" s="65" t="s">
        <v>95</v>
      </c>
      <c r="B5" s="65"/>
      <c r="C5" s="65"/>
      <c r="D5" s="65"/>
      <c r="E5" s="65"/>
      <c r="F5" s="65"/>
      <c r="G5" s="65"/>
      <c r="H5" s="65"/>
    </row>
    <row r="6" spans="1:8">
      <c r="A6" s="66"/>
      <c r="B6" s="66"/>
      <c r="C6" s="66"/>
      <c r="D6" s="66"/>
      <c r="E6" s="66"/>
      <c r="F6" s="66"/>
      <c r="G6" s="66"/>
      <c r="H6" s="66"/>
    </row>
    <row r="7" spans="1:8">
      <c r="A7" s="66"/>
      <c r="B7" s="66"/>
      <c r="C7" s="66"/>
      <c r="D7" s="66"/>
      <c r="E7" s="66"/>
      <c r="F7" s="66"/>
      <c r="G7" s="66"/>
      <c r="H7" s="66"/>
    </row>
    <row r="8" spans="1:8">
      <c r="A8" s="66"/>
      <c r="B8" s="66"/>
      <c r="C8" s="66"/>
      <c r="D8" s="66"/>
      <c r="E8" s="66"/>
      <c r="F8" s="66"/>
      <c r="G8" s="66"/>
      <c r="H8" s="66"/>
    </row>
    <row r="9" spans="1:8">
      <c r="A9" s="66"/>
      <c r="B9" s="66"/>
      <c r="C9" s="66"/>
      <c r="D9" s="66"/>
      <c r="E9" s="66"/>
      <c r="F9" s="66"/>
      <c r="G9" s="66"/>
      <c r="H9" s="66"/>
    </row>
    <row r="10" spans="1:8">
      <c r="A10" s="66"/>
      <c r="B10" s="66"/>
      <c r="C10" s="66"/>
      <c r="D10" s="66"/>
      <c r="E10" s="66"/>
      <c r="F10" s="66"/>
      <c r="G10" s="66"/>
      <c r="H10" s="66"/>
    </row>
    <row r="11" spans="1:8">
      <c r="A11" s="66"/>
      <c r="B11" s="66"/>
      <c r="C11" s="66"/>
      <c r="D11" s="66"/>
      <c r="E11" s="66"/>
      <c r="F11" s="66"/>
      <c r="G11" s="66"/>
      <c r="H11" s="66"/>
    </row>
    <row r="12" spans="1:8">
      <c r="A12" s="66"/>
      <c r="B12" s="66"/>
      <c r="C12" s="66"/>
      <c r="D12" s="66"/>
      <c r="E12" s="66"/>
      <c r="F12" s="66"/>
      <c r="G12" s="66"/>
      <c r="H12" s="66"/>
    </row>
    <row r="13" spans="1:8">
      <c r="A13" s="66"/>
      <c r="B13" s="66"/>
      <c r="C13" s="66"/>
      <c r="D13" s="66"/>
      <c r="E13" s="66"/>
      <c r="F13" s="66"/>
      <c r="G13" s="66"/>
      <c r="H13" s="66"/>
    </row>
    <row r="14" spans="1:8">
      <c r="A14" s="66"/>
      <c r="B14" s="66"/>
      <c r="C14" s="66"/>
      <c r="D14" s="66"/>
      <c r="E14" s="66"/>
      <c r="F14" s="66"/>
      <c r="G14" s="66"/>
      <c r="H14" s="66"/>
    </row>
    <row r="15" spans="1:8">
      <c r="A15" s="66"/>
      <c r="B15" s="66"/>
      <c r="C15" s="66"/>
      <c r="D15" s="66"/>
      <c r="E15" s="66"/>
      <c r="F15" s="66"/>
      <c r="G15" s="66"/>
      <c r="H15" s="66"/>
    </row>
    <row r="16" spans="1:8">
      <c r="A16" s="66"/>
      <c r="B16" s="66"/>
      <c r="C16" s="66"/>
      <c r="D16" s="66"/>
      <c r="E16" s="66"/>
      <c r="F16" s="66"/>
      <c r="G16" s="66"/>
      <c r="H16" s="66"/>
    </row>
    <row r="17" spans="1:8">
      <c r="A17" s="66"/>
      <c r="B17" s="66"/>
      <c r="C17" s="66"/>
      <c r="D17" s="66"/>
      <c r="E17" s="66"/>
      <c r="F17" s="66"/>
      <c r="G17" s="66"/>
      <c r="H17" s="66"/>
    </row>
    <row r="18" spans="1:8">
      <c r="A18" s="67"/>
      <c r="B18" s="67"/>
      <c r="C18" s="67"/>
      <c r="D18" s="67"/>
      <c r="E18" s="67"/>
      <c r="F18" s="67"/>
      <c r="G18" s="67"/>
      <c r="H18" s="67"/>
    </row>
    <row r="19" spans="1:8">
      <c r="A19" s="67"/>
      <c r="B19" s="67"/>
      <c r="C19" s="67"/>
      <c r="D19" s="67"/>
      <c r="E19" s="67"/>
      <c r="F19" s="67"/>
      <c r="G19" s="67"/>
      <c r="H19" s="67"/>
    </row>
    <row r="20" spans="1:8">
      <c r="A20" s="67"/>
      <c r="B20" s="67"/>
      <c r="C20" s="67"/>
      <c r="D20" s="67"/>
      <c r="E20" s="67"/>
      <c r="F20" s="67"/>
      <c r="G20" s="67"/>
      <c r="H20" s="67"/>
    </row>
    <row r="21" spans="1:8">
      <c r="A21" s="67"/>
      <c r="B21" s="67"/>
      <c r="C21" s="67"/>
      <c r="D21" s="67"/>
      <c r="E21" s="67"/>
      <c r="F21" s="67"/>
      <c r="G21" s="67"/>
      <c r="H21" s="67"/>
    </row>
    <row r="22" spans="1:8">
      <c r="A22" s="67"/>
      <c r="B22" s="67"/>
      <c r="C22" s="67"/>
      <c r="D22" s="67"/>
      <c r="E22" s="67"/>
      <c r="F22" s="67"/>
      <c r="G22" s="67"/>
      <c r="H22" s="67"/>
    </row>
    <row r="23" spans="1:8">
      <c r="A23" s="67"/>
      <c r="B23" s="67"/>
      <c r="C23" s="67"/>
      <c r="D23" s="67"/>
      <c r="E23" s="67"/>
      <c r="F23" s="67"/>
      <c r="G23" s="67"/>
      <c r="H23" s="67"/>
    </row>
    <row r="24" spans="1:8">
      <c r="A24" s="67"/>
      <c r="B24" s="67"/>
      <c r="C24" s="67"/>
      <c r="D24" s="67"/>
      <c r="E24" s="67"/>
      <c r="F24" s="67"/>
      <c r="G24" s="67"/>
      <c r="H24" s="67"/>
    </row>
    <row r="25" spans="1:8">
      <c r="A25" s="67"/>
      <c r="B25" s="67"/>
      <c r="C25" s="67"/>
      <c r="D25" s="67"/>
      <c r="E25" s="67"/>
      <c r="F25" s="67"/>
      <c r="G25" s="67"/>
      <c r="H25" s="67"/>
    </row>
    <row r="26" spans="1:8">
      <c r="A26" s="67"/>
      <c r="B26" s="67"/>
      <c r="C26" s="67"/>
      <c r="D26" s="67"/>
      <c r="E26" s="67"/>
      <c r="F26" s="67"/>
      <c r="G26" s="67"/>
      <c r="H26" s="67"/>
    </row>
    <row r="27" spans="1:8">
      <c r="A27" s="67"/>
      <c r="B27" s="67"/>
      <c r="C27" s="67"/>
      <c r="D27" s="67"/>
      <c r="E27" s="67"/>
      <c r="F27" s="67"/>
      <c r="G27" s="67"/>
      <c r="H27" s="67"/>
    </row>
    <row r="28" spans="1:8">
      <c r="A28" s="67"/>
      <c r="B28" s="67"/>
      <c r="C28" s="67"/>
      <c r="D28" s="67"/>
      <c r="E28" s="67"/>
      <c r="F28" s="67"/>
      <c r="G28" s="67"/>
      <c r="H28" s="67"/>
    </row>
    <row r="29" spans="1:8">
      <c r="A29" s="1" t="s">
        <v>6</v>
      </c>
      <c r="B29" s="1"/>
      <c r="C29" s="1"/>
      <c r="D29" s="1"/>
      <c r="E29" s="1"/>
      <c r="F29" s="1"/>
      <c r="G29" s="1"/>
      <c r="H29" s="1"/>
    </row>
    <row r="30" spans="1:8">
      <c r="A30" s="2"/>
      <c r="B30" s="2"/>
      <c r="C30" s="2"/>
      <c r="D30" s="2"/>
      <c r="E30" s="2"/>
      <c r="F30" s="2"/>
      <c r="G30" s="2"/>
      <c r="H30" s="2"/>
    </row>
    <row r="31" spans="1:8">
      <c r="A31" s="1"/>
      <c r="B31" s="1"/>
      <c r="C31" s="1"/>
      <c r="D31" s="1"/>
      <c r="E31" s="1"/>
      <c r="F31" s="1"/>
      <c r="G31" s="1"/>
      <c r="H31" s="1"/>
    </row>
    <row r="32" spans="1:8">
      <c r="A32" s="63" t="s">
        <v>7</v>
      </c>
      <c r="B32" s="64"/>
      <c r="C32" s="64"/>
      <c r="D32" s="64"/>
      <c r="E32" s="64"/>
      <c r="F32" s="64"/>
      <c r="G32" s="64"/>
      <c r="H32" s="64"/>
    </row>
    <row r="33" spans="1:8" s="39" customFormat="1">
      <c r="A33" s="39" t="s">
        <v>91</v>
      </c>
    </row>
    <row r="34" spans="1:8" s="39" customFormat="1">
      <c r="A34" s="39" t="s">
        <v>89</v>
      </c>
    </row>
    <row r="35" spans="1:8" s="39" customFormat="1">
      <c r="A35" s="39" t="s">
        <v>87</v>
      </c>
    </row>
    <row r="36" spans="1:8">
      <c r="A36" s="62" t="s">
        <v>88</v>
      </c>
      <c r="B36" s="62"/>
      <c r="C36" s="62"/>
      <c r="D36" s="62"/>
      <c r="E36" s="62"/>
      <c r="F36" s="62"/>
      <c r="G36" s="62"/>
      <c r="H36" s="62"/>
    </row>
    <row r="37" spans="1:8">
      <c r="A37" s="39" t="s">
        <v>90</v>
      </c>
    </row>
    <row r="38" spans="1:8">
      <c r="A38" s="39" t="s">
        <v>92</v>
      </c>
    </row>
    <row r="39" spans="1:8">
      <c r="A39" s="1"/>
      <c r="B39" s="1"/>
      <c r="C39" s="1"/>
      <c r="D39" s="1"/>
      <c r="E39" s="1"/>
      <c r="F39" s="1"/>
      <c r="G39" s="1"/>
      <c r="H39" s="1"/>
    </row>
    <row r="40" spans="1:8">
      <c r="A40" s="1"/>
      <c r="B40" s="1"/>
      <c r="C40" s="1"/>
      <c r="D40" s="1"/>
      <c r="E40" s="1"/>
      <c r="F40" s="1"/>
      <c r="G40" s="1"/>
      <c r="H40" s="1"/>
    </row>
    <row r="41" spans="1:8">
      <c r="B41" s="39"/>
      <c r="C41" s="39"/>
      <c r="D41" s="39"/>
      <c r="E41" s="39"/>
      <c r="F41" s="39"/>
      <c r="G41" s="39"/>
      <c r="H41" s="39"/>
    </row>
    <row r="42" spans="1:8">
      <c r="B42" s="39"/>
      <c r="C42" s="39"/>
      <c r="D42" s="39"/>
      <c r="E42" s="39"/>
      <c r="F42" s="39"/>
      <c r="G42" s="39"/>
      <c r="H42" s="39"/>
    </row>
    <row r="43" spans="1:8">
      <c r="B43" s="39"/>
      <c r="C43" s="39"/>
      <c r="D43" s="39"/>
      <c r="E43" s="39"/>
      <c r="F43" s="39"/>
      <c r="G43" s="39"/>
      <c r="H43" s="39"/>
    </row>
    <row r="44" spans="1:8">
      <c r="B44" s="39"/>
      <c r="C44" s="39"/>
      <c r="D44" s="39"/>
      <c r="E44" s="39"/>
      <c r="F44" s="39"/>
      <c r="G44" s="39"/>
      <c r="H44" s="39"/>
    </row>
    <row r="46" spans="1:8">
      <c r="B46" s="39"/>
      <c r="C46" s="39"/>
      <c r="D46" s="39"/>
      <c r="E46" s="39"/>
      <c r="F46" s="39"/>
      <c r="G46" s="39"/>
      <c r="H46" s="39"/>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sheetData>
  <mergeCells count="9">
    <mergeCell ref="A36:H36"/>
    <mergeCell ref="A32:H32"/>
    <mergeCell ref="A5:H28"/>
    <mergeCell ref="A1:H1"/>
    <mergeCell ref="A2:D2"/>
    <mergeCell ref="E2:H2"/>
    <mergeCell ref="A3:D3"/>
    <mergeCell ref="E3:H3"/>
    <mergeCell ref="A4:H4"/>
  </mergeCells>
  <pageMargins left="0.70866141732283472" right="0.70866141732283472" top="0.78740157480314965" bottom="0.78740157480314965" header="0.31496062992125984" footer="0.31496062992125984"/>
  <pageSetup paperSize="9" scale="85" orientation="portrait" horizontalDpi="0" verticalDpi="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I90"/>
  <sheetViews>
    <sheetView showGridLines="0" workbookViewId="0">
      <selection activeCell="C10" sqref="C10"/>
    </sheetView>
  </sheetViews>
  <sheetFormatPr baseColWidth="10" defaultRowHeight="15"/>
  <cols>
    <col min="1" max="1" width="11.5703125" bestFit="1" customWidth="1"/>
    <col min="2" max="2" width="45.85546875" customWidth="1"/>
    <col min="3" max="5" width="15.7109375" customWidth="1"/>
    <col min="6" max="6" width="8.42578125" customWidth="1"/>
    <col min="7" max="7" width="14.5703125" bestFit="1" customWidth="1"/>
  </cols>
  <sheetData>
    <row r="1" spans="1:6" ht="42" customHeight="1">
      <c r="A1" s="68"/>
      <c r="B1" s="68"/>
      <c r="C1" s="68"/>
      <c r="D1" s="68"/>
      <c r="E1" s="68"/>
    </row>
    <row r="2" spans="1:6">
      <c r="A2" s="69" t="s">
        <v>0</v>
      </c>
      <c r="B2" s="69"/>
      <c r="C2" s="80" t="s">
        <v>1</v>
      </c>
      <c r="D2" s="80"/>
      <c r="E2" s="80"/>
      <c r="F2" s="80"/>
    </row>
    <row r="3" spans="1:6">
      <c r="A3" s="71" t="s">
        <v>2</v>
      </c>
      <c r="B3" s="71"/>
      <c r="C3" s="71"/>
      <c r="D3" s="71"/>
      <c r="E3" s="72" t="s">
        <v>3</v>
      </c>
      <c r="F3" s="67"/>
    </row>
    <row r="4" spans="1:6" ht="25.5" customHeight="1">
      <c r="A4" s="78" t="s">
        <v>5</v>
      </c>
      <c r="B4" s="79"/>
      <c r="C4" s="79"/>
      <c r="D4" s="79"/>
      <c r="E4" s="79"/>
      <c r="F4" s="67"/>
    </row>
    <row r="5" spans="1:6" ht="15" customHeight="1">
      <c r="A5" s="11"/>
      <c r="B5" s="11"/>
      <c r="C5" s="11"/>
      <c r="D5" s="11"/>
      <c r="E5" s="11"/>
      <c r="F5" s="10"/>
    </row>
    <row r="6" spans="1:6" ht="15" customHeight="1">
      <c r="A6" s="11"/>
      <c r="B6" s="11"/>
      <c r="C6" s="11"/>
      <c r="D6" s="11"/>
      <c r="E6" s="11"/>
      <c r="F6" s="10"/>
    </row>
    <row r="7" spans="1:6" ht="15" customHeight="1">
      <c r="A7" s="3"/>
      <c r="B7" s="3"/>
      <c r="C7" s="3"/>
      <c r="D7" s="3"/>
      <c r="E7" s="3"/>
      <c r="F7" s="3"/>
    </row>
    <row r="8" spans="1:6">
      <c r="A8" s="5" t="s">
        <v>8</v>
      </c>
      <c r="B8" s="6" t="s">
        <v>9</v>
      </c>
      <c r="C8" s="5" t="s">
        <v>76</v>
      </c>
      <c r="D8" s="5" t="s">
        <v>11</v>
      </c>
      <c r="F8" s="3"/>
    </row>
    <row r="9" spans="1:6" s="3" customFormat="1">
      <c r="A9" s="34" t="s">
        <v>52</v>
      </c>
      <c r="B9" s="36" t="s">
        <v>75</v>
      </c>
      <c r="C9" s="33"/>
      <c r="D9" s="33"/>
    </row>
    <row r="10" spans="1:6" s="3" customFormat="1">
      <c r="A10" s="32" t="s">
        <v>49</v>
      </c>
      <c r="B10" s="8" t="s">
        <v>12</v>
      </c>
      <c r="C10" s="49">
        <v>0.75</v>
      </c>
      <c r="D10" s="57" t="s">
        <v>13</v>
      </c>
    </row>
    <row r="11" spans="1:6" s="3" customFormat="1">
      <c r="A11" s="32" t="s">
        <v>50</v>
      </c>
      <c r="B11" s="8" t="s">
        <v>94</v>
      </c>
      <c r="C11" s="49">
        <v>0</v>
      </c>
      <c r="D11" s="57" t="s">
        <v>20</v>
      </c>
    </row>
    <row r="12" spans="1:6" s="3" customFormat="1">
      <c r="A12" s="32" t="s">
        <v>61</v>
      </c>
      <c r="B12" s="8" t="s">
        <v>62</v>
      </c>
      <c r="C12" s="49">
        <v>0</v>
      </c>
      <c r="D12" s="57" t="s">
        <v>13</v>
      </c>
    </row>
    <row r="13" spans="1:6" s="3" customFormat="1">
      <c r="A13" s="32"/>
      <c r="B13" s="8"/>
      <c r="C13" s="50"/>
      <c r="D13" s="57"/>
    </row>
    <row r="14" spans="1:6" s="3" customFormat="1">
      <c r="A14" s="34" t="s">
        <v>53</v>
      </c>
      <c r="B14" s="35" t="s">
        <v>54</v>
      </c>
      <c r="C14" s="50"/>
      <c r="D14" s="57"/>
    </row>
    <row r="15" spans="1:6" s="3" customFormat="1">
      <c r="A15" s="32" t="s">
        <v>55</v>
      </c>
      <c r="B15" s="7" t="s">
        <v>22</v>
      </c>
      <c r="C15" s="51">
        <v>216000</v>
      </c>
      <c r="D15" s="58" t="s">
        <v>14</v>
      </c>
    </row>
    <row r="16" spans="1:6" s="3" customFormat="1" ht="15" customHeight="1">
      <c r="A16" s="28" t="s">
        <v>56</v>
      </c>
      <c r="B16" s="7" t="s">
        <v>4</v>
      </c>
      <c r="C16" s="52">
        <v>9</v>
      </c>
      <c r="D16" s="58" t="s">
        <v>15</v>
      </c>
    </row>
    <row r="17" spans="1:5" s="3" customFormat="1">
      <c r="A17" s="28" t="s">
        <v>57</v>
      </c>
      <c r="B17" s="7" t="s">
        <v>16</v>
      </c>
      <c r="C17" s="51">
        <v>1.6666666666000001</v>
      </c>
      <c r="D17" s="58" t="s">
        <v>17</v>
      </c>
    </row>
    <row r="18" spans="1:5" s="3" customFormat="1">
      <c r="A18" s="28" t="s">
        <v>58</v>
      </c>
      <c r="B18" s="7" t="s">
        <v>18</v>
      </c>
      <c r="C18" s="51">
        <v>3360</v>
      </c>
      <c r="D18" s="58" t="s">
        <v>26</v>
      </c>
    </row>
    <row r="19" spans="1:5" s="3" customFormat="1">
      <c r="A19" s="28" t="s">
        <v>59</v>
      </c>
      <c r="B19" s="7" t="s">
        <v>19</v>
      </c>
      <c r="C19" s="51">
        <v>3600</v>
      </c>
      <c r="D19" s="58" t="s">
        <v>20</v>
      </c>
    </row>
    <row r="20" spans="1:5" s="3" customFormat="1">
      <c r="A20" s="28" t="s">
        <v>60</v>
      </c>
      <c r="B20" s="7" t="s">
        <v>21</v>
      </c>
      <c r="C20" s="51">
        <v>0.4</v>
      </c>
      <c r="D20" s="58" t="s">
        <v>13</v>
      </c>
    </row>
    <row r="21" spans="1:5" s="3" customFormat="1">
      <c r="A21" s="28" t="s">
        <v>66</v>
      </c>
      <c r="B21" s="7" t="s">
        <v>68</v>
      </c>
      <c r="C21" s="51">
        <v>0</v>
      </c>
      <c r="D21" s="58" t="s">
        <v>20</v>
      </c>
    </row>
    <row r="22" spans="1:5" s="3" customFormat="1">
      <c r="A22" s="28" t="s">
        <v>67</v>
      </c>
      <c r="B22" s="7" t="s">
        <v>69</v>
      </c>
      <c r="C22" s="51">
        <v>0</v>
      </c>
      <c r="D22" s="58" t="s">
        <v>13</v>
      </c>
    </row>
    <row r="23" spans="1:5" s="3" customFormat="1">
      <c r="A23" s="28"/>
      <c r="B23" s="7"/>
      <c r="C23" s="53"/>
      <c r="D23" s="58"/>
    </row>
    <row r="24" spans="1:5" s="3" customFormat="1">
      <c r="A24" s="61" t="s">
        <v>93</v>
      </c>
      <c r="B24" s="7" t="s">
        <v>79</v>
      </c>
      <c r="C24" s="55">
        <v>15000</v>
      </c>
      <c r="D24" s="58" t="s">
        <v>48</v>
      </c>
    </row>
    <row r="25" spans="1:5" s="3" customFormat="1">
      <c r="A25" s="37"/>
      <c r="B25" s="9"/>
      <c r="C25" s="43"/>
      <c r="D25" s="38"/>
    </row>
    <row r="26" spans="1:5" s="3" customFormat="1">
      <c r="A26"/>
      <c r="B26"/>
      <c r="C26"/>
      <c r="D26"/>
      <c r="E26"/>
    </row>
    <row r="27" spans="1:5" s="3" customFormat="1">
      <c r="A27" s="12"/>
      <c r="B27" s="12" t="s">
        <v>74</v>
      </c>
    </row>
    <row r="28" spans="1:5" s="3" customFormat="1" ht="15" customHeight="1">
      <c r="A28" s="12"/>
      <c r="B28" s="12"/>
    </row>
    <row r="29" spans="1:5" s="3" customFormat="1" ht="15" customHeight="1">
      <c r="A29" s="13"/>
      <c r="B29" s="40" t="s">
        <v>51</v>
      </c>
      <c r="C29" s="13"/>
      <c r="D29" s="14">
        <f>C24*C10</f>
        <v>11250</v>
      </c>
      <c r="E29" s="13" t="s">
        <v>24</v>
      </c>
    </row>
    <row r="30" spans="1:5" s="3" customFormat="1" ht="15" customHeight="1">
      <c r="A30" s="13"/>
      <c r="B30" s="41" t="s">
        <v>65</v>
      </c>
      <c r="C30" s="31"/>
      <c r="D30" s="14">
        <f>C11</f>
        <v>0</v>
      </c>
      <c r="E30" s="13" t="s">
        <v>24</v>
      </c>
    </row>
    <row r="31" spans="1:5" s="3" customFormat="1">
      <c r="A31" s="13"/>
      <c r="B31" s="41" t="s">
        <v>64</v>
      </c>
      <c r="D31" s="14">
        <f>C12*C24</f>
        <v>0</v>
      </c>
      <c r="E31" s="13" t="s">
        <v>24</v>
      </c>
    </row>
    <row r="32" spans="1:5" s="3" customFormat="1">
      <c r="A32" s="13"/>
      <c r="B32" s="41" t="s">
        <v>63</v>
      </c>
      <c r="C32" s="31"/>
      <c r="D32" s="44">
        <f>SUM(D29:D31)</f>
        <v>11250</v>
      </c>
      <c r="E32" s="13" t="s">
        <v>24</v>
      </c>
    </row>
    <row r="33" spans="1:6" s="3" customFormat="1">
      <c r="A33" s="13"/>
      <c r="B33" s="30"/>
      <c r="C33" s="31"/>
      <c r="D33" s="22"/>
      <c r="E33" s="13"/>
    </row>
    <row r="34" spans="1:6" s="3" customFormat="1">
      <c r="A34" s="13"/>
      <c r="B34" s="12"/>
      <c r="C34" s="13"/>
      <c r="D34" s="13"/>
      <c r="E34" s="13"/>
    </row>
    <row r="35" spans="1:6" s="3" customFormat="1">
      <c r="A35" s="13"/>
      <c r="B35" s="12" t="s">
        <v>73</v>
      </c>
      <c r="C35" s="13"/>
      <c r="D35" s="13"/>
      <c r="E35" s="13"/>
    </row>
    <row r="36" spans="1:6" s="3" customFormat="1">
      <c r="A36" s="13"/>
    </row>
    <row r="37" spans="1:6" s="3" customFormat="1">
      <c r="A37" s="13"/>
      <c r="B37" s="12" t="s">
        <v>27</v>
      </c>
      <c r="C37" s="13"/>
      <c r="D37" s="13"/>
      <c r="E37" s="13"/>
    </row>
    <row r="38" spans="1:6" s="3" customFormat="1">
      <c r="A38" s="13"/>
      <c r="B38" s="17" t="s">
        <v>28</v>
      </c>
      <c r="D38" s="14">
        <f>(C15/C16/12)</f>
        <v>2000</v>
      </c>
      <c r="E38" s="13" t="s">
        <v>24</v>
      </c>
    </row>
    <row r="39" spans="1:6" s="3" customFormat="1">
      <c r="A39" s="13"/>
      <c r="B39" s="13" t="s">
        <v>29</v>
      </c>
      <c r="C39" s="13"/>
      <c r="D39" s="14">
        <f>C18/12</f>
        <v>280</v>
      </c>
      <c r="E39" s="13" t="s">
        <v>24</v>
      </c>
    </row>
    <row r="40" spans="1:6" s="3" customFormat="1">
      <c r="A40" s="13"/>
      <c r="B40" s="13" t="s">
        <v>30</v>
      </c>
      <c r="C40" s="13"/>
      <c r="D40" s="14">
        <f>C19</f>
        <v>3600</v>
      </c>
      <c r="E40" s="13" t="s">
        <v>24</v>
      </c>
    </row>
    <row r="41" spans="1:6" s="3" customFormat="1">
      <c r="A41" s="13"/>
      <c r="B41" s="13" t="s">
        <v>31</v>
      </c>
      <c r="C41" s="13"/>
      <c r="D41" s="14">
        <f>(C15/2)*(C17/100)/12</f>
        <v>149.99999999400004</v>
      </c>
      <c r="E41" s="13" t="s">
        <v>24</v>
      </c>
    </row>
    <row r="42" spans="1:6" s="3" customFormat="1">
      <c r="A42" s="13"/>
      <c r="B42" s="13" t="s">
        <v>70</v>
      </c>
      <c r="D42" s="14">
        <f>C21</f>
        <v>0</v>
      </c>
      <c r="E42" s="13" t="s">
        <v>24</v>
      </c>
    </row>
    <row r="43" spans="1:6" s="3" customFormat="1">
      <c r="A43" s="13"/>
      <c r="B43" s="13" t="s">
        <v>71</v>
      </c>
      <c r="D43" s="44">
        <f>SUM(D38:D42)</f>
        <v>6029.9999999940001</v>
      </c>
      <c r="E43" s="13" t="s">
        <v>24</v>
      </c>
    </row>
    <row r="44" spans="1:6" s="3" customFormat="1">
      <c r="A44" s="13"/>
      <c r="F44" s="4"/>
    </row>
    <row r="45" spans="1:6" s="3" customFormat="1">
      <c r="A45" s="13"/>
      <c r="B45" s="18" t="s">
        <v>32</v>
      </c>
      <c r="C45" s="13"/>
      <c r="F45" s="4"/>
    </row>
    <row r="46" spans="1:6" s="3" customFormat="1" ht="15.75" thickBot="1">
      <c r="A46" s="12"/>
      <c r="B46" s="13" t="s">
        <v>34</v>
      </c>
      <c r="C46" s="13"/>
      <c r="D46" s="20">
        <f>C20*C24</f>
        <v>6000</v>
      </c>
      <c r="E46" s="13" t="s">
        <v>24</v>
      </c>
      <c r="F46" s="4"/>
    </row>
    <row r="47" spans="1:6" s="3" customFormat="1">
      <c r="A47" s="16"/>
      <c r="B47" s="13" t="s">
        <v>72</v>
      </c>
      <c r="C47" s="39"/>
      <c r="D47" s="14">
        <f>C22*C24</f>
        <v>0</v>
      </c>
      <c r="E47" s="13" t="s">
        <v>24</v>
      </c>
      <c r="F47"/>
    </row>
    <row r="48" spans="1:6" s="4" customFormat="1">
      <c r="A48"/>
      <c r="B48" s="13" t="s">
        <v>40</v>
      </c>
      <c r="C48" s="3"/>
      <c r="D48" s="19">
        <f>SUM(D46:D47)</f>
        <v>6000</v>
      </c>
      <c r="E48" s="13" t="s">
        <v>24</v>
      </c>
      <c r="F48"/>
    </row>
    <row r="49" spans="1:7" s="4" customFormat="1">
      <c r="A49"/>
      <c r="B49"/>
      <c r="C49"/>
      <c r="D49"/>
      <c r="E49" s="13"/>
      <c r="F49"/>
    </row>
    <row r="50" spans="1:7">
      <c r="B50" s="12" t="s">
        <v>38</v>
      </c>
      <c r="C50" s="13"/>
    </row>
    <row r="51" spans="1:7">
      <c r="B51" s="40" t="s">
        <v>36</v>
      </c>
      <c r="C51" s="13"/>
      <c r="D51" s="15">
        <f>D43+D48</f>
        <v>12029.999999994001</v>
      </c>
      <c r="E51" s="13" t="s">
        <v>24</v>
      </c>
    </row>
    <row r="52" spans="1:7">
      <c r="B52" s="40" t="s">
        <v>37</v>
      </c>
      <c r="C52" s="13"/>
      <c r="D52" s="21">
        <f>D51/C24</f>
        <v>0.80199999999960003</v>
      </c>
      <c r="E52" s="13" t="s">
        <v>35</v>
      </c>
    </row>
    <row r="53" spans="1:7">
      <c r="B53" s="13"/>
      <c r="C53" s="13"/>
      <c r="D53" s="13"/>
      <c r="E53" s="13"/>
    </row>
    <row r="54" spans="1:7">
      <c r="B54" s="12" t="s">
        <v>25</v>
      </c>
      <c r="C54" s="13"/>
      <c r="D54" s="24">
        <f>IF(C10&lt;=(C20+C22),"Achtung: Kst. Fremdtransport &lt; var. Kst. Eigentransport",(D43/(D32/C24-D48/C24)))</f>
        <v>17228.571428554285</v>
      </c>
      <c r="E54" s="13" t="s">
        <v>23</v>
      </c>
      <c r="G54" s="45"/>
    </row>
    <row r="55" spans="1:7">
      <c r="B55" s="16"/>
      <c r="C55" s="16"/>
      <c r="D55" s="16"/>
      <c r="E55" s="16"/>
    </row>
    <row r="65" spans="1:9" ht="18.75">
      <c r="B65" s="23" t="s">
        <v>47</v>
      </c>
      <c r="C65" s="76" t="str">
        <f>IF(C24&gt;D54,"Eigentransport",IF(D54=C24,"Fallweise Entscheidung","Fremdtransport"))</f>
        <v>Fremdtransport</v>
      </c>
      <c r="D65" s="77"/>
    </row>
    <row r="67" spans="1:9">
      <c r="A67" s="27"/>
      <c r="H67" s="3"/>
      <c r="I67" s="3"/>
    </row>
    <row r="68" spans="1:9">
      <c r="A68" s="27"/>
      <c r="H68" s="3"/>
      <c r="I68" s="3"/>
    </row>
    <row r="69" spans="1:9">
      <c r="H69" s="3"/>
      <c r="I69" s="3"/>
    </row>
    <row r="70" spans="1:9">
      <c r="A70" s="27"/>
      <c r="B70" s="25">
        <v>0</v>
      </c>
      <c r="C70" s="25">
        <v>10000</v>
      </c>
      <c r="D70" s="25">
        <v>20000</v>
      </c>
      <c r="E70" s="25">
        <v>30000</v>
      </c>
      <c r="F70" s="25">
        <v>40000</v>
      </c>
      <c r="G70" s="25">
        <v>50000</v>
      </c>
      <c r="H70" s="3"/>
      <c r="I70" s="3"/>
    </row>
    <row r="71" spans="1:9">
      <c r="A71" s="46" t="s">
        <v>10</v>
      </c>
      <c r="B71" s="26">
        <f>B70*$C$10+B70*$C$12+$C$11</f>
        <v>0</v>
      </c>
      <c r="C71" s="26">
        <f>C70*$C$10+C70*$C$12+$C$11</f>
        <v>7500</v>
      </c>
      <c r="D71" s="26">
        <f t="shared" ref="D71:G71" si="0">D70*$C$10+D70*$C$12+$C$11</f>
        <v>15000</v>
      </c>
      <c r="E71" s="26">
        <f t="shared" si="0"/>
        <v>22500</v>
      </c>
      <c r="F71" s="26">
        <f t="shared" si="0"/>
        <v>30000</v>
      </c>
      <c r="G71" s="26">
        <f t="shared" si="0"/>
        <v>37500</v>
      </c>
      <c r="H71" s="3"/>
      <c r="I71" s="3"/>
    </row>
    <row r="72" spans="1:9">
      <c r="A72" s="46" t="s">
        <v>46</v>
      </c>
      <c r="B72" s="26">
        <f>SUM(B73:B74)</f>
        <v>6029.9999999940001</v>
      </c>
      <c r="C72" s="26">
        <f t="shared" ref="C72:G72" si="1">SUM(C73:C74)</f>
        <v>10029.999999994001</v>
      </c>
      <c r="D72" s="26">
        <f t="shared" si="1"/>
        <v>14029.999999994001</v>
      </c>
      <c r="E72" s="26">
        <f t="shared" si="1"/>
        <v>18029.999999994001</v>
      </c>
      <c r="F72" s="26">
        <f t="shared" si="1"/>
        <v>22029.999999994001</v>
      </c>
      <c r="G72" s="26">
        <f t="shared" si="1"/>
        <v>26029.999999994001</v>
      </c>
      <c r="H72" s="3"/>
      <c r="I72" s="3"/>
    </row>
    <row r="73" spans="1:9">
      <c r="A73" s="46" t="s">
        <v>44</v>
      </c>
      <c r="B73" s="26">
        <f>B70*$C$20+B70*$C$22</f>
        <v>0</v>
      </c>
      <c r="C73" s="26">
        <f>C70*$C$20+C70*$C$22</f>
        <v>4000</v>
      </c>
      <c r="D73" s="26">
        <f t="shared" ref="D73:G73" si="2">D70*$C$20+D70*$C$22</f>
        <v>8000</v>
      </c>
      <c r="E73" s="26">
        <f t="shared" si="2"/>
        <v>12000</v>
      </c>
      <c r="F73" s="26">
        <f t="shared" si="2"/>
        <v>16000</v>
      </c>
      <c r="G73" s="26">
        <f t="shared" si="2"/>
        <v>20000</v>
      </c>
      <c r="H73" s="3"/>
      <c r="I73" s="3"/>
    </row>
    <row r="74" spans="1:9">
      <c r="A74" s="46" t="s">
        <v>45</v>
      </c>
      <c r="B74" s="26">
        <f t="shared" ref="B74:G74" si="3">$D$43</f>
        <v>6029.9999999940001</v>
      </c>
      <c r="C74" s="26">
        <f t="shared" si="3"/>
        <v>6029.9999999940001</v>
      </c>
      <c r="D74" s="26">
        <f t="shared" si="3"/>
        <v>6029.9999999940001</v>
      </c>
      <c r="E74" s="26">
        <f t="shared" si="3"/>
        <v>6029.9999999940001</v>
      </c>
      <c r="F74" s="26">
        <f t="shared" si="3"/>
        <v>6029.9999999940001</v>
      </c>
      <c r="G74" s="26">
        <f t="shared" si="3"/>
        <v>6029.9999999940001</v>
      </c>
      <c r="H74" s="3"/>
      <c r="I74" s="3"/>
    </row>
    <row r="75" spans="1:9">
      <c r="A75" s="27"/>
      <c r="B75" s="3"/>
      <c r="C75" s="3"/>
      <c r="D75" s="3"/>
      <c r="E75" s="3"/>
      <c r="F75" s="3"/>
      <c r="G75" s="3"/>
      <c r="H75" s="3"/>
      <c r="I75" s="3"/>
    </row>
    <row r="76" spans="1:9">
      <c r="A76" s="27"/>
      <c r="B76" s="3"/>
      <c r="C76" s="3"/>
      <c r="D76" s="3"/>
      <c r="E76" s="3"/>
      <c r="F76" s="3"/>
      <c r="G76" s="3"/>
      <c r="H76" s="3"/>
      <c r="I76" s="3"/>
    </row>
    <row r="77" spans="1:9">
      <c r="A77" s="27"/>
      <c r="B77" s="3"/>
      <c r="C77" s="3"/>
      <c r="D77" s="3"/>
      <c r="E77" s="3"/>
      <c r="F77" s="3"/>
      <c r="G77" s="3"/>
      <c r="H77" s="3"/>
      <c r="I77" s="3"/>
    </row>
    <row r="78" spans="1:9">
      <c r="A78" s="27"/>
      <c r="B78" s="3"/>
      <c r="C78" s="3"/>
      <c r="D78" s="3"/>
      <c r="E78" s="3"/>
      <c r="F78" s="3"/>
      <c r="G78" s="3"/>
      <c r="H78" s="3"/>
      <c r="I78" s="3"/>
    </row>
    <row r="79" spans="1:9">
      <c r="A79" s="27"/>
      <c r="B79" s="27"/>
      <c r="C79" s="27"/>
      <c r="D79" s="27"/>
      <c r="E79" s="27"/>
      <c r="F79" s="27"/>
      <c r="G79" s="27"/>
      <c r="H79" s="27"/>
      <c r="I79" s="27"/>
    </row>
    <row r="80" spans="1:9">
      <c r="A80" s="27"/>
      <c r="B80" s="27"/>
      <c r="C80" s="27"/>
      <c r="D80" s="27"/>
      <c r="E80" s="27"/>
      <c r="F80" s="27"/>
      <c r="G80" s="27"/>
      <c r="H80" s="27"/>
      <c r="I80" s="27"/>
    </row>
    <row r="81" spans="1:9">
      <c r="A81" s="27"/>
      <c r="B81" s="27"/>
      <c r="C81" s="27"/>
      <c r="D81" s="27"/>
      <c r="E81" s="27"/>
      <c r="F81" s="27"/>
      <c r="G81" s="27"/>
      <c r="H81" s="27"/>
      <c r="I81" s="27"/>
    </row>
    <row r="82" spans="1:9">
      <c r="A82" s="27"/>
      <c r="B82" s="27"/>
      <c r="C82" s="27"/>
      <c r="D82" s="27"/>
      <c r="E82" s="27"/>
      <c r="F82" s="27"/>
      <c r="G82" s="27"/>
      <c r="H82" s="27"/>
      <c r="I82" s="27"/>
    </row>
    <row r="83" spans="1:9">
      <c r="A83" s="27"/>
      <c r="B83" s="27"/>
      <c r="C83" s="27"/>
      <c r="D83" s="27"/>
      <c r="E83" s="27"/>
      <c r="F83" s="27"/>
      <c r="G83" s="27"/>
      <c r="H83" s="27"/>
      <c r="I83" s="27"/>
    </row>
    <row r="84" spans="1:9">
      <c r="A84" s="27"/>
      <c r="B84" s="27"/>
      <c r="C84" s="27"/>
      <c r="D84" s="27"/>
      <c r="E84" s="27"/>
      <c r="F84" s="27"/>
      <c r="G84" s="27"/>
      <c r="H84" s="27"/>
      <c r="I84" s="27"/>
    </row>
    <row r="85" spans="1:9">
      <c r="A85" s="27"/>
      <c r="B85" s="27"/>
      <c r="C85" s="27"/>
      <c r="D85" s="27"/>
      <c r="E85" s="27"/>
      <c r="F85" s="27"/>
      <c r="G85" s="27"/>
      <c r="H85" s="27"/>
      <c r="I85" s="27"/>
    </row>
    <row r="86" spans="1:9">
      <c r="A86" s="27"/>
      <c r="B86" s="27"/>
      <c r="C86" s="27"/>
      <c r="D86" s="27"/>
      <c r="E86" s="27"/>
      <c r="F86" s="27"/>
      <c r="G86" s="27"/>
      <c r="H86" s="27"/>
      <c r="I86" s="27"/>
    </row>
    <row r="87" spans="1:9">
      <c r="A87" s="27"/>
      <c r="B87" s="27"/>
      <c r="C87" s="27"/>
      <c r="D87" s="27"/>
      <c r="E87" s="27"/>
      <c r="F87" s="27"/>
      <c r="G87" s="27"/>
      <c r="H87" s="27"/>
      <c r="I87" s="27"/>
    </row>
    <row r="88" spans="1:9">
      <c r="A88" s="27"/>
      <c r="B88" s="27"/>
      <c r="C88" s="27"/>
      <c r="D88" s="27"/>
      <c r="E88" s="27"/>
      <c r="F88" s="27"/>
      <c r="G88" s="27"/>
      <c r="H88" s="27"/>
      <c r="I88" s="27"/>
    </row>
    <row r="89" spans="1:9">
      <c r="F89" s="27"/>
      <c r="G89" s="27"/>
      <c r="H89" s="27"/>
      <c r="I89" s="27"/>
    </row>
    <row r="90" spans="1:9">
      <c r="F90" s="27"/>
      <c r="G90" s="27"/>
      <c r="H90" s="27"/>
      <c r="I90" s="27"/>
    </row>
  </sheetData>
  <mergeCells count="7">
    <mergeCell ref="C65:D65"/>
    <mergeCell ref="A4:F4"/>
    <mergeCell ref="A1:E1"/>
    <mergeCell ref="A2:B2"/>
    <mergeCell ref="C2:F2"/>
    <mergeCell ref="A3:D3"/>
    <mergeCell ref="E3:F3"/>
  </mergeCells>
  <pageMargins left="0.70866141732283472" right="0.70866141732283472" top="0.78740157480314965" bottom="0.78740157480314965" header="0.31496062992125984" footer="0.31496062992125984"/>
  <pageSetup paperSize="9" scale="64" orientation="portrait" r:id="rId1"/>
  <ignoredErrors>
    <ignoredError sqref="D45:D47 D51:D52 D35:D40 D43 D29 C65 D32 D30:D31 D54" unlockedFormula="1"/>
    <ignoredError sqref="D41:D42" formula="1" unlockedFormula="1"/>
  </ignoredErrors>
  <drawing r:id="rId2"/>
</worksheet>
</file>

<file path=xl/worksheets/sheet3.xml><?xml version="1.0" encoding="utf-8"?>
<worksheet xmlns="http://schemas.openxmlformats.org/spreadsheetml/2006/main" xmlns:r="http://schemas.openxmlformats.org/officeDocument/2006/relationships">
  <sheetPr>
    <pageSetUpPr fitToPage="1"/>
  </sheetPr>
  <dimension ref="A1:I95"/>
  <sheetViews>
    <sheetView showGridLines="0" workbookViewId="0">
      <selection activeCell="C10" sqref="C10"/>
    </sheetView>
  </sheetViews>
  <sheetFormatPr baseColWidth="10" defaultRowHeight="15"/>
  <cols>
    <col min="1" max="1" width="11.5703125" bestFit="1" customWidth="1"/>
    <col min="2" max="2" width="45.85546875" customWidth="1"/>
    <col min="3" max="5" width="15.7109375" customWidth="1"/>
    <col min="6" max="6" width="8.42578125" customWidth="1"/>
    <col min="7" max="7" width="14.5703125" bestFit="1" customWidth="1"/>
  </cols>
  <sheetData>
    <row r="1" spans="1:6" ht="42" customHeight="1">
      <c r="A1" s="68"/>
      <c r="B1" s="68"/>
      <c r="C1" s="68"/>
      <c r="D1" s="68"/>
      <c r="E1" s="68"/>
    </row>
    <row r="2" spans="1:6">
      <c r="A2" s="69" t="s">
        <v>0</v>
      </c>
      <c r="B2" s="69"/>
      <c r="C2" s="80" t="s">
        <v>1</v>
      </c>
      <c r="D2" s="80"/>
      <c r="E2" s="80"/>
      <c r="F2" s="80"/>
    </row>
    <row r="3" spans="1:6">
      <c r="A3" s="71" t="s">
        <v>2</v>
      </c>
      <c r="B3" s="71"/>
      <c r="C3" s="71"/>
      <c r="D3" s="71"/>
      <c r="E3" s="72" t="s">
        <v>3</v>
      </c>
      <c r="F3" s="67"/>
    </row>
    <row r="4" spans="1:6" ht="25.5" customHeight="1">
      <c r="A4" s="78" t="s">
        <v>5</v>
      </c>
      <c r="B4" s="79"/>
      <c r="C4" s="79"/>
      <c r="D4" s="79"/>
      <c r="E4" s="79"/>
      <c r="F4" s="67"/>
    </row>
    <row r="5" spans="1:6" ht="15" customHeight="1">
      <c r="A5" s="11"/>
      <c r="B5" s="11"/>
      <c r="C5" s="11"/>
      <c r="D5" s="11"/>
      <c r="E5" s="11"/>
      <c r="F5" s="29"/>
    </row>
    <row r="6" spans="1:6" ht="15" customHeight="1">
      <c r="A6" s="11"/>
      <c r="B6" s="11"/>
      <c r="C6" s="11"/>
      <c r="D6" s="11"/>
      <c r="E6" s="11"/>
      <c r="F6" s="29"/>
    </row>
    <row r="7" spans="1:6" ht="15" customHeight="1">
      <c r="A7" s="3"/>
      <c r="B7" s="3"/>
      <c r="C7" s="3"/>
      <c r="D7" s="3"/>
      <c r="E7" s="3"/>
      <c r="F7" s="3"/>
    </row>
    <row r="8" spans="1:6">
      <c r="A8" s="5" t="s">
        <v>8</v>
      </c>
      <c r="B8" s="6" t="s">
        <v>9</v>
      </c>
      <c r="C8" s="5" t="s">
        <v>76</v>
      </c>
      <c r="D8" s="5" t="s">
        <v>11</v>
      </c>
      <c r="F8" s="3"/>
    </row>
    <row r="9" spans="1:6" s="3" customFormat="1">
      <c r="A9" s="34" t="s">
        <v>52</v>
      </c>
      <c r="B9" s="36" t="s">
        <v>75</v>
      </c>
      <c r="C9" s="33"/>
      <c r="D9" s="33"/>
    </row>
    <row r="10" spans="1:6" s="3" customFormat="1">
      <c r="A10" s="32" t="s">
        <v>49</v>
      </c>
      <c r="B10" s="8" t="s">
        <v>12</v>
      </c>
      <c r="C10" s="49">
        <v>0.98</v>
      </c>
      <c r="D10" s="57" t="s">
        <v>13</v>
      </c>
    </row>
    <row r="11" spans="1:6" s="3" customFormat="1">
      <c r="A11" s="32" t="s">
        <v>50</v>
      </c>
      <c r="B11" s="8" t="s">
        <v>94</v>
      </c>
      <c r="C11" s="49">
        <v>0</v>
      </c>
      <c r="D11" s="57" t="s">
        <v>20</v>
      </c>
    </row>
    <row r="12" spans="1:6" s="3" customFormat="1">
      <c r="A12" s="32" t="s">
        <v>61</v>
      </c>
      <c r="B12" s="8" t="s">
        <v>62</v>
      </c>
      <c r="C12" s="49">
        <v>0</v>
      </c>
      <c r="D12" s="57" t="s">
        <v>13</v>
      </c>
    </row>
    <row r="13" spans="1:6" s="3" customFormat="1">
      <c r="A13" s="32"/>
      <c r="B13" s="8"/>
      <c r="C13" s="50"/>
      <c r="D13" s="57"/>
    </row>
    <row r="14" spans="1:6" s="3" customFormat="1">
      <c r="A14" s="34" t="s">
        <v>53</v>
      </c>
      <c r="B14" s="35" t="s">
        <v>54</v>
      </c>
      <c r="C14" s="50"/>
      <c r="D14" s="57"/>
    </row>
    <row r="15" spans="1:6" s="3" customFormat="1">
      <c r="A15" s="32" t="s">
        <v>55</v>
      </c>
      <c r="B15" s="7" t="s">
        <v>22</v>
      </c>
      <c r="C15" s="51">
        <v>38500</v>
      </c>
      <c r="D15" s="58" t="s">
        <v>14</v>
      </c>
    </row>
    <row r="16" spans="1:6" s="3" customFormat="1" ht="15" customHeight="1">
      <c r="A16" s="28" t="s">
        <v>56</v>
      </c>
      <c r="B16" s="7" t="s">
        <v>4</v>
      </c>
      <c r="C16" s="52">
        <v>8</v>
      </c>
      <c r="D16" s="58" t="s">
        <v>15</v>
      </c>
    </row>
    <row r="17" spans="1:5" s="3" customFormat="1">
      <c r="A17" s="28" t="s">
        <v>57</v>
      </c>
      <c r="B17" s="7" t="s">
        <v>16</v>
      </c>
      <c r="C17" s="51">
        <v>8</v>
      </c>
      <c r="D17" s="58" t="s">
        <v>17</v>
      </c>
    </row>
    <row r="18" spans="1:5" s="3" customFormat="1">
      <c r="A18" s="28" t="s">
        <v>58</v>
      </c>
      <c r="B18" s="7" t="s">
        <v>18</v>
      </c>
      <c r="C18" s="51">
        <v>3800</v>
      </c>
      <c r="D18" s="58" t="s">
        <v>26</v>
      </c>
    </row>
    <row r="19" spans="1:5" s="3" customFormat="1">
      <c r="A19" s="28" t="s">
        <v>59</v>
      </c>
      <c r="B19" s="7" t="s">
        <v>19</v>
      </c>
      <c r="C19" s="51">
        <v>2800</v>
      </c>
      <c r="D19" s="58" t="s">
        <v>20</v>
      </c>
    </row>
    <row r="20" spans="1:5" s="3" customFormat="1">
      <c r="A20" s="28" t="s">
        <v>60</v>
      </c>
      <c r="B20" s="7" t="s">
        <v>21</v>
      </c>
      <c r="C20" s="51">
        <v>0.22</v>
      </c>
      <c r="D20" s="58" t="s">
        <v>13</v>
      </c>
    </row>
    <row r="21" spans="1:5" s="3" customFormat="1">
      <c r="A21" s="28" t="s">
        <v>66</v>
      </c>
      <c r="B21" s="7" t="s">
        <v>68</v>
      </c>
      <c r="C21" s="51">
        <v>0</v>
      </c>
      <c r="D21" s="58" t="s">
        <v>20</v>
      </c>
    </row>
    <row r="22" spans="1:5" s="3" customFormat="1">
      <c r="A22" s="28" t="s">
        <v>67</v>
      </c>
      <c r="B22" s="7" t="s">
        <v>69</v>
      </c>
      <c r="C22" s="51">
        <v>0</v>
      </c>
      <c r="D22" s="58" t="s">
        <v>13</v>
      </c>
    </row>
    <row r="23" spans="1:5" s="3" customFormat="1">
      <c r="A23" s="28"/>
      <c r="B23" s="7"/>
      <c r="C23" s="53"/>
      <c r="D23" s="58"/>
    </row>
    <row r="24" spans="1:5" s="3" customFormat="1">
      <c r="A24" s="28" t="s">
        <v>77</v>
      </c>
      <c r="B24" s="42" t="s">
        <v>80</v>
      </c>
      <c r="C24" s="54"/>
      <c r="D24" s="59"/>
    </row>
    <row r="25" spans="1:5" s="3" customFormat="1">
      <c r="A25" s="47"/>
      <c r="B25" s="9" t="s">
        <v>81</v>
      </c>
      <c r="C25" s="56">
        <v>4</v>
      </c>
      <c r="D25" s="60" t="s">
        <v>15</v>
      </c>
    </row>
    <row r="26" spans="1:5" s="3" customFormat="1">
      <c r="A26" s="28"/>
      <c r="B26" s="7" t="s">
        <v>82</v>
      </c>
      <c r="C26" s="51">
        <v>0.04</v>
      </c>
      <c r="D26" s="58" t="s">
        <v>13</v>
      </c>
    </row>
    <row r="27" spans="1:5" s="3" customFormat="1">
      <c r="A27" s="28"/>
      <c r="B27" s="7"/>
      <c r="C27" s="53"/>
      <c r="D27" s="58"/>
    </row>
    <row r="28" spans="1:5" s="3" customFormat="1">
      <c r="A28" s="28" t="s">
        <v>78</v>
      </c>
      <c r="B28" s="7" t="s">
        <v>79</v>
      </c>
      <c r="C28" s="55">
        <v>10000</v>
      </c>
      <c r="D28" s="58" t="s">
        <v>48</v>
      </c>
    </row>
    <row r="29" spans="1:5" s="3" customFormat="1">
      <c r="A29" s="37"/>
      <c r="B29" s="9"/>
      <c r="C29" s="43"/>
      <c r="D29" s="38"/>
    </row>
    <row r="30" spans="1:5" s="3" customFormat="1">
      <c r="A30"/>
      <c r="B30"/>
      <c r="C30"/>
      <c r="D30"/>
      <c r="E30"/>
    </row>
    <row r="31" spans="1:5" s="3" customFormat="1">
      <c r="A31" s="12"/>
      <c r="B31" s="12" t="s">
        <v>74</v>
      </c>
    </row>
    <row r="32" spans="1:5" s="3" customFormat="1" ht="15" customHeight="1">
      <c r="A32" s="12"/>
      <c r="B32" s="12"/>
    </row>
    <row r="33" spans="1:6" s="3" customFormat="1" ht="15" customHeight="1">
      <c r="A33" s="13"/>
      <c r="B33" s="40" t="s">
        <v>51</v>
      </c>
      <c r="C33" s="13"/>
      <c r="D33" s="14">
        <f>C28*C10</f>
        <v>9800</v>
      </c>
      <c r="E33" s="13" t="s">
        <v>24</v>
      </c>
    </row>
    <row r="34" spans="1:6" s="3" customFormat="1" ht="15" customHeight="1">
      <c r="A34" s="13"/>
      <c r="B34" s="41" t="s">
        <v>65</v>
      </c>
      <c r="C34" s="31"/>
      <c r="D34" s="14">
        <f>C11</f>
        <v>0</v>
      </c>
      <c r="E34" s="13" t="s">
        <v>24</v>
      </c>
    </row>
    <row r="35" spans="1:6" s="3" customFormat="1">
      <c r="A35" s="13"/>
      <c r="B35" s="41" t="s">
        <v>64</v>
      </c>
      <c r="D35" s="14">
        <f>C12*C28</f>
        <v>0</v>
      </c>
      <c r="E35" s="13" t="s">
        <v>24</v>
      </c>
    </row>
    <row r="36" spans="1:6" s="3" customFormat="1">
      <c r="A36" s="13"/>
      <c r="B36" s="41" t="s">
        <v>63</v>
      </c>
      <c r="C36" s="31"/>
      <c r="D36" s="44">
        <f>SUM(D33:D35)</f>
        <v>9800</v>
      </c>
      <c r="E36" s="13" t="s">
        <v>24</v>
      </c>
    </row>
    <row r="37" spans="1:6" s="3" customFormat="1">
      <c r="A37" s="13"/>
      <c r="B37" s="30"/>
      <c r="C37" s="31"/>
      <c r="D37" s="22"/>
      <c r="E37" s="13"/>
    </row>
    <row r="38" spans="1:6" s="3" customFormat="1">
      <c r="A38" s="13"/>
      <c r="B38" s="12"/>
      <c r="C38" s="13"/>
      <c r="D38" s="13"/>
      <c r="E38" s="13"/>
    </row>
    <row r="39" spans="1:6" s="3" customFormat="1">
      <c r="A39" s="13"/>
      <c r="B39" s="12" t="s">
        <v>73</v>
      </c>
      <c r="C39" s="13"/>
      <c r="D39" s="13"/>
      <c r="E39" s="13"/>
    </row>
    <row r="40" spans="1:6" s="3" customFormat="1">
      <c r="A40" s="13"/>
    </row>
    <row r="41" spans="1:6" s="3" customFormat="1">
      <c r="A41" s="13"/>
      <c r="B41" s="12" t="s">
        <v>27</v>
      </c>
      <c r="C41" s="13"/>
      <c r="D41" s="13"/>
      <c r="E41" s="13"/>
    </row>
    <row r="42" spans="1:6" s="3" customFormat="1">
      <c r="A42" s="13"/>
      <c r="B42" s="17" t="s">
        <v>28</v>
      </c>
      <c r="D42" s="14">
        <f>(C15/2/C25/12)</f>
        <v>401.04166666666669</v>
      </c>
      <c r="E42" s="13" t="s">
        <v>24</v>
      </c>
    </row>
    <row r="43" spans="1:6" s="3" customFormat="1">
      <c r="A43" s="13"/>
      <c r="B43" s="13" t="s">
        <v>29</v>
      </c>
      <c r="C43" s="13"/>
      <c r="D43" s="14">
        <f>C18/12</f>
        <v>316.66666666666669</v>
      </c>
      <c r="E43" s="13" t="s">
        <v>24</v>
      </c>
    </row>
    <row r="44" spans="1:6" s="3" customFormat="1">
      <c r="A44" s="13"/>
      <c r="B44" s="13" t="s">
        <v>30</v>
      </c>
      <c r="C44" s="13"/>
      <c r="D44" s="14">
        <f>C19</f>
        <v>2800</v>
      </c>
      <c r="E44" s="13" t="s">
        <v>24</v>
      </c>
    </row>
    <row r="45" spans="1:6" s="3" customFormat="1">
      <c r="A45" s="13"/>
      <c r="B45" s="13" t="s">
        <v>31</v>
      </c>
      <c r="C45" s="13"/>
      <c r="D45" s="14">
        <f>(C15/2)*(C17/100)/12</f>
        <v>128.33333333333334</v>
      </c>
      <c r="E45" s="13" t="s">
        <v>24</v>
      </c>
    </row>
    <row r="46" spans="1:6" s="3" customFormat="1">
      <c r="A46" s="13"/>
      <c r="B46" s="13" t="s">
        <v>70</v>
      </c>
      <c r="D46" s="14">
        <f>C21</f>
        <v>0</v>
      </c>
      <c r="E46" s="13" t="s">
        <v>24</v>
      </c>
    </row>
    <row r="47" spans="1:6" s="3" customFormat="1">
      <c r="A47" s="13"/>
      <c r="B47" s="13" t="s">
        <v>71</v>
      </c>
      <c r="D47" s="44">
        <f>SUM(D42:D46)</f>
        <v>3646.041666666667</v>
      </c>
      <c r="E47" s="13" t="s">
        <v>24</v>
      </c>
    </row>
    <row r="48" spans="1:6" s="3" customFormat="1">
      <c r="A48" s="13"/>
      <c r="F48" s="4"/>
    </row>
    <row r="49" spans="1:7" s="3" customFormat="1">
      <c r="A49" s="13"/>
      <c r="B49" s="18" t="s">
        <v>32</v>
      </c>
      <c r="C49" s="13"/>
      <c r="F49" s="4"/>
    </row>
    <row r="50" spans="1:7" s="3" customFormat="1" ht="15.75" thickBot="1">
      <c r="A50" s="12"/>
      <c r="B50" s="13" t="s">
        <v>34</v>
      </c>
      <c r="C50" s="13"/>
      <c r="D50" s="20">
        <f>C20*C28</f>
        <v>2200</v>
      </c>
      <c r="E50" s="13" t="s">
        <v>24</v>
      </c>
      <c r="F50" s="4"/>
    </row>
    <row r="51" spans="1:7" s="3" customFormat="1">
      <c r="A51" s="12"/>
      <c r="B51" s="13" t="s">
        <v>39</v>
      </c>
      <c r="C51" s="13"/>
      <c r="D51" s="48">
        <f>C28*C26</f>
        <v>400</v>
      </c>
      <c r="E51" s="13"/>
      <c r="F51" s="4"/>
    </row>
    <row r="52" spans="1:7" s="3" customFormat="1">
      <c r="A52" s="16"/>
      <c r="B52" s="13" t="s">
        <v>83</v>
      </c>
      <c r="C52" s="39"/>
      <c r="D52" s="14">
        <f>C22*C28</f>
        <v>0</v>
      </c>
      <c r="E52" s="13" t="s">
        <v>24</v>
      </c>
      <c r="F52"/>
    </row>
    <row r="53" spans="1:7" s="4" customFormat="1">
      <c r="A53"/>
      <c r="B53" s="13" t="s">
        <v>84</v>
      </c>
      <c r="C53" s="3"/>
      <c r="D53" s="19">
        <f>SUM(D50:D52)</f>
        <v>2600</v>
      </c>
      <c r="E53" s="13" t="s">
        <v>24</v>
      </c>
      <c r="F53"/>
    </row>
    <row r="54" spans="1:7" s="4" customFormat="1">
      <c r="A54"/>
      <c r="B54"/>
      <c r="C54"/>
      <c r="D54"/>
      <c r="E54" s="13"/>
      <c r="F54"/>
    </row>
    <row r="55" spans="1:7">
      <c r="B55" s="12" t="s">
        <v>38</v>
      </c>
      <c r="C55" s="13"/>
    </row>
    <row r="56" spans="1:7">
      <c r="B56" s="40" t="s">
        <v>36</v>
      </c>
      <c r="C56" s="13"/>
      <c r="D56" s="15">
        <f>D47+D53</f>
        <v>6246.041666666667</v>
      </c>
      <c r="E56" s="13" t="s">
        <v>24</v>
      </c>
    </row>
    <row r="57" spans="1:7">
      <c r="B57" s="40" t="s">
        <v>37</v>
      </c>
      <c r="C57" s="13"/>
      <c r="D57" s="21">
        <f>D56/C28</f>
        <v>0.62460416666666674</v>
      </c>
      <c r="E57" s="13" t="s">
        <v>35</v>
      </c>
    </row>
    <row r="58" spans="1:7">
      <c r="B58" s="13"/>
      <c r="C58" s="13"/>
      <c r="D58" s="13"/>
      <c r="E58" s="13"/>
    </row>
    <row r="59" spans="1:7">
      <c r="B59" s="12" t="s">
        <v>25</v>
      </c>
      <c r="C59" s="13"/>
      <c r="D59" s="24">
        <f>IF(C10&lt;=(C20+C22),"Achtung: Kst. Fremdtransport &lt; var. Kst. Eigentransport",(D47/(D36/C28-D53/C28)))</f>
        <v>5063.94675925926</v>
      </c>
      <c r="E59" s="13" t="s">
        <v>23</v>
      </c>
      <c r="G59" s="45"/>
    </row>
    <row r="60" spans="1:7">
      <c r="B60" s="16"/>
      <c r="C60" s="16"/>
      <c r="D60" s="16"/>
      <c r="E60" s="16"/>
    </row>
    <row r="70" spans="1:9" ht="18.75">
      <c r="B70" s="23" t="s">
        <v>47</v>
      </c>
      <c r="C70" s="76" t="str">
        <f>IF(C28&gt;D59,"Eigentransport",IF(D59=C28,"Fallweise Entscheidung","Fremdtransport"))</f>
        <v>Eigentransport</v>
      </c>
      <c r="D70" s="77"/>
    </row>
    <row r="72" spans="1:9">
      <c r="A72" s="27"/>
      <c r="H72" s="3"/>
      <c r="I72" s="3"/>
    </row>
    <row r="73" spans="1:9">
      <c r="A73" s="27"/>
      <c r="H73" s="3"/>
      <c r="I73" s="3"/>
    </row>
    <row r="74" spans="1:9">
      <c r="H74" s="3"/>
      <c r="I74" s="3"/>
    </row>
    <row r="75" spans="1:9">
      <c r="A75" s="27"/>
      <c r="B75" s="25">
        <v>0</v>
      </c>
      <c r="C75" s="25">
        <v>10000</v>
      </c>
      <c r="D75" s="25">
        <v>20000</v>
      </c>
      <c r="E75" s="25">
        <v>30000</v>
      </c>
      <c r="F75" s="25">
        <v>40000</v>
      </c>
      <c r="G75" s="25">
        <v>50000</v>
      </c>
      <c r="H75" s="3"/>
      <c r="I75" s="3"/>
    </row>
    <row r="76" spans="1:9">
      <c r="A76" s="46" t="s">
        <v>10</v>
      </c>
      <c r="B76" s="26">
        <f>B75*$C$10+B75*$C$12+$C$11</f>
        <v>0</v>
      </c>
      <c r="C76" s="26">
        <f>C75*$C$10+C75*$C$12+$C$11</f>
        <v>9800</v>
      </c>
      <c r="D76" s="26">
        <f t="shared" ref="D76:G76" si="0">D75*$C$10+D75*$C$12+$C$11</f>
        <v>19600</v>
      </c>
      <c r="E76" s="26">
        <f t="shared" si="0"/>
        <v>29400</v>
      </c>
      <c r="F76" s="26">
        <f t="shared" si="0"/>
        <v>39200</v>
      </c>
      <c r="G76" s="26">
        <f t="shared" si="0"/>
        <v>49000</v>
      </c>
      <c r="H76" s="3"/>
      <c r="I76" s="3"/>
    </row>
    <row r="77" spans="1:9">
      <c r="A77" s="46" t="s">
        <v>46</v>
      </c>
      <c r="B77" s="26">
        <f>SUM(B78:B79)</f>
        <v>3646.041666666667</v>
      </c>
      <c r="C77" s="26">
        <f t="shared" ref="C77:G77" si="1">SUM(C78:C79)</f>
        <v>5846.041666666667</v>
      </c>
      <c r="D77" s="26">
        <f t="shared" si="1"/>
        <v>8046.041666666667</v>
      </c>
      <c r="E77" s="26">
        <f t="shared" si="1"/>
        <v>10246.041666666668</v>
      </c>
      <c r="F77" s="26">
        <f t="shared" si="1"/>
        <v>12446.041666666668</v>
      </c>
      <c r="G77" s="26">
        <f t="shared" si="1"/>
        <v>14646.041666666668</v>
      </c>
      <c r="H77" s="3"/>
      <c r="I77" s="3"/>
    </row>
    <row r="78" spans="1:9">
      <c r="A78" s="46" t="s">
        <v>44</v>
      </c>
      <c r="B78" s="26">
        <f>B75*$C$20+B75*$C$22</f>
        <v>0</v>
      </c>
      <c r="C78" s="26">
        <f>C75*$C$20+C75*$C$22</f>
        <v>2200</v>
      </c>
      <c r="D78" s="26">
        <f t="shared" ref="D78:G78" si="2">D75*$C$20+D75*$C$22</f>
        <v>4400</v>
      </c>
      <c r="E78" s="26">
        <f t="shared" si="2"/>
        <v>6600</v>
      </c>
      <c r="F78" s="26">
        <f t="shared" si="2"/>
        <v>8800</v>
      </c>
      <c r="G78" s="26">
        <f t="shared" si="2"/>
        <v>11000</v>
      </c>
      <c r="H78" s="3"/>
      <c r="I78" s="3"/>
    </row>
    <row r="79" spans="1:9">
      <c r="A79" s="46" t="s">
        <v>45</v>
      </c>
      <c r="B79" s="26">
        <f t="shared" ref="B79:G79" si="3">$D$47</f>
        <v>3646.041666666667</v>
      </c>
      <c r="C79" s="26">
        <f t="shared" si="3"/>
        <v>3646.041666666667</v>
      </c>
      <c r="D79" s="26">
        <f t="shared" si="3"/>
        <v>3646.041666666667</v>
      </c>
      <c r="E79" s="26">
        <f t="shared" si="3"/>
        <v>3646.041666666667</v>
      </c>
      <c r="F79" s="26">
        <f t="shared" si="3"/>
        <v>3646.041666666667</v>
      </c>
      <c r="G79" s="26">
        <f t="shared" si="3"/>
        <v>3646.041666666667</v>
      </c>
      <c r="H79" s="3"/>
      <c r="I79" s="3"/>
    </row>
    <row r="80" spans="1:9">
      <c r="A80" s="27"/>
      <c r="B80" s="3"/>
      <c r="C80" s="3"/>
      <c r="D80" s="3"/>
      <c r="E80" s="3"/>
      <c r="F80" s="3"/>
      <c r="G80" s="3"/>
      <c r="H80" s="3"/>
      <c r="I80" s="3"/>
    </row>
    <row r="81" spans="1:9">
      <c r="A81" s="27"/>
      <c r="B81" s="3"/>
      <c r="C81" s="3"/>
      <c r="D81" s="3"/>
      <c r="E81" s="3"/>
      <c r="F81" s="3"/>
      <c r="G81" s="3"/>
      <c r="H81" s="3"/>
      <c r="I81" s="3"/>
    </row>
    <row r="82" spans="1:9">
      <c r="A82" s="27"/>
      <c r="B82" s="3"/>
      <c r="C82" s="3"/>
      <c r="D82" s="3"/>
      <c r="E82" s="3"/>
      <c r="F82" s="3"/>
      <c r="G82" s="3"/>
      <c r="H82" s="3"/>
      <c r="I82" s="3"/>
    </row>
    <row r="83" spans="1:9">
      <c r="A83" s="27"/>
      <c r="B83" s="3"/>
      <c r="C83" s="3"/>
      <c r="D83" s="3"/>
      <c r="E83" s="3"/>
      <c r="F83" s="3"/>
      <c r="G83" s="3"/>
      <c r="H83" s="3"/>
      <c r="I83" s="3"/>
    </row>
    <row r="84" spans="1:9">
      <c r="A84" s="27"/>
      <c r="B84" s="27"/>
      <c r="C84" s="27"/>
      <c r="D84" s="27"/>
      <c r="E84" s="27"/>
      <c r="F84" s="27"/>
      <c r="G84" s="27"/>
      <c r="H84" s="27"/>
      <c r="I84" s="27"/>
    </row>
    <row r="85" spans="1:9">
      <c r="A85" s="27"/>
      <c r="B85" s="27"/>
      <c r="C85" s="27"/>
      <c r="D85" s="27"/>
      <c r="E85" s="27"/>
      <c r="F85" s="27"/>
      <c r="G85" s="27"/>
      <c r="H85" s="27"/>
      <c r="I85" s="27"/>
    </row>
    <row r="86" spans="1:9">
      <c r="A86" s="27"/>
      <c r="B86" s="27"/>
      <c r="C86" s="27"/>
      <c r="D86" s="27"/>
      <c r="E86" s="27"/>
      <c r="F86" s="27"/>
      <c r="G86" s="27"/>
      <c r="H86" s="27"/>
      <c r="I86" s="27"/>
    </row>
    <row r="87" spans="1:9">
      <c r="A87" s="27"/>
      <c r="B87" s="27"/>
      <c r="C87" s="27"/>
      <c r="D87" s="27"/>
      <c r="E87" s="27"/>
      <c r="F87" s="27"/>
      <c r="G87" s="27"/>
      <c r="H87" s="27"/>
      <c r="I87" s="27"/>
    </row>
    <row r="88" spans="1:9">
      <c r="A88" s="27"/>
      <c r="B88" s="27"/>
      <c r="C88" s="27"/>
      <c r="D88" s="27"/>
      <c r="E88" s="27"/>
      <c r="F88" s="27"/>
      <c r="G88" s="27"/>
      <c r="H88" s="27"/>
      <c r="I88" s="27"/>
    </row>
    <row r="89" spans="1:9">
      <c r="A89" s="27"/>
      <c r="B89" s="27"/>
      <c r="C89" s="27"/>
      <c r="D89" s="27"/>
      <c r="E89" s="27"/>
      <c r="F89" s="27"/>
      <c r="G89" s="27"/>
      <c r="H89" s="27"/>
      <c r="I89" s="27"/>
    </row>
    <row r="90" spans="1:9">
      <c r="A90" s="27"/>
      <c r="B90" s="27"/>
      <c r="C90" s="27"/>
      <c r="D90" s="27"/>
      <c r="E90" s="27"/>
      <c r="F90" s="27"/>
      <c r="G90" s="27"/>
      <c r="H90" s="27"/>
      <c r="I90" s="27"/>
    </row>
    <row r="91" spans="1:9">
      <c r="A91" s="27"/>
      <c r="B91" s="27"/>
      <c r="C91" s="27"/>
      <c r="D91" s="27"/>
      <c r="E91" s="27"/>
      <c r="F91" s="27"/>
      <c r="G91" s="27"/>
      <c r="H91" s="27"/>
      <c r="I91" s="27"/>
    </row>
    <row r="92" spans="1:9">
      <c r="A92" s="27"/>
      <c r="B92" s="27"/>
      <c r="C92" s="27"/>
      <c r="D92" s="27"/>
      <c r="E92" s="27"/>
      <c r="F92" s="27"/>
      <c r="G92" s="27"/>
      <c r="H92" s="27"/>
      <c r="I92" s="27"/>
    </row>
    <row r="93" spans="1:9">
      <c r="A93" s="27"/>
      <c r="B93" s="27"/>
      <c r="C93" s="27"/>
      <c r="D93" s="27"/>
      <c r="E93" s="27"/>
      <c r="F93" s="27"/>
      <c r="G93" s="27"/>
      <c r="H93" s="27"/>
      <c r="I93" s="27"/>
    </row>
    <row r="94" spans="1:9">
      <c r="F94" s="27"/>
      <c r="G94" s="27"/>
      <c r="H94" s="27"/>
      <c r="I94" s="27"/>
    </row>
    <row r="95" spans="1:9">
      <c r="F95" s="27"/>
      <c r="G95" s="27"/>
      <c r="H95" s="27"/>
      <c r="I95" s="27"/>
    </row>
  </sheetData>
  <mergeCells count="7">
    <mergeCell ref="C70:D70"/>
    <mergeCell ref="A1:E1"/>
    <mergeCell ref="A2:B2"/>
    <mergeCell ref="C2:F2"/>
    <mergeCell ref="A3:D3"/>
    <mergeCell ref="E3:F3"/>
    <mergeCell ref="A4:F4"/>
  </mergeCells>
  <pageMargins left="0.70866141732283472" right="0.70866141732283472" top="0.78740157480314965" bottom="0.78740157480314965" header="0.31496062992125984" footer="0.31496062992125984"/>
  <pageSetup paperSize="9" scale="64" orientation="portrait" r:id="rId1"/>
  <ignoredErrors>
    <ignoredError sqref="D33:D36 D42 D43:D44 D46:D59" unlockedFormula="1"/>
    <ignoredError sqref="D45" formula="1" unlockedFormula="1"/>
  </ignoredErrors>
  <drawing r:id="rId2"/>
</worksheet>
</file>

<file path=xl/worksheets/sheet4.xml><?xml version="1.0" encoding="utf-8"?>
<worksheet xmlns="http://schemas.openxmlformats.org/spreadsheetml/2006/main" xmlns:r="http://schemas.openxmlformats.org/officeDocument/2006/relationships">
  <sheetPr>
    <pageSetUpPr fitToPage="1"/>
  </sheetPr>
  <dimension ref="A1:I93"/>
  <sheetViews>
    <sheetView showGridLines="0" workbookViewId="0">
      <selection activeCell="C10" sqref="C10"/>
    </sheetView>
  </sheetViews>
  <sheetFormatPr baseColWidth="10" defaultRowHeight="15"/>
  <cols>
    <col min="1" max="1" width="11.5703125" bestFit="1" customWidth="1"/>
    <col min="2" max="2" width="45.85546875" customWidth="1"/>
    <col min="3" max="5" width="15.7109375" customWidth="1"/>
    <col min="6" max="6" width="8.42578125" customWidth="1"/>
    <col min="7" max="7" width="14.5703125" bestFit="1" customWidth="1"/>
  </cols>
  <sheetData>
    <row r="1" spans="1:6" ht="42" customHeight="1">
      <c r="A1" s="68"/>
      <c r="B1" s="68"/>
      <c r="C1" s="68"/>
      <c r="D1" s="68"/>
      <c r="E1" s="68"/>
    </row>
    <row r="2" spans="1:6">
      <c r="A2" s="69" t="s">
        <v>0</v>
      </c>
      <c r="B2" s="69"/>
      <c r="C2" s="80" t="s">
        <v>1</v>
      </c>
      <c r="D2" s="80"/>
      <c r="E2" s="80"/>
      <c r="F2" s="80"/>
    </row>
    <row r="3" spans="1:6">
      <c r="A3" s="71" t="s">
        <v>2</v>
      </c>
      <c r="B3" s="71"/>
      <c r="C3" s="71"/>
      <c r="D3" s="71"/>
      <c r="E3" s="72" t="s">
        <v>3</v>
      </c>
      <c r="F3" s="67"/>
    </row>
    <row r="4" spans="1:6" ht="25.5" customHeight="1">
      <c r="A4" s="78" t="s">
        <v>5</v>
      </c>
      <c r="B4" s="79"/>
      <c r="C4" s="79"/>
      <c r="D4" s="79"/>
      <c r="E4" s="79"/>
      <c r="F4" s="67"/>
    </row>
    <row r="5" spans="1:6" ht="15" customHeight="1">
      <c r="A5" s="11"/>
      <c r="B5" s="11"/>
      <c r="C5" s="11"/>
      <c r="D5" s="11"/>
      <c r="E5" s="11"/>
      <c r="F5" s="29"/>
    </row>
    <row r="6" spans="1:6" ht="15" customHeight="1">
      <c r="A6" s="11"/>
      <c r="B6" s="11"/>
      <c r="C6" s="11"/>
      <c r="D6" s="11"/>
      <c r="E6" s="11"/>
      <c r="F6" s="29"/>
    </row>
    <row r="7" spans="1:6" ht="15" customHeight="1">
      <c r="A7" s="3"/>
      <c r="B7" s="3"/>
      <c r="C7" s="3"/>
      <c r="D7" s="3"/>
      <c r="E7" s="3"/>
      <c r="F7" s="3"/>
    </row>
    <row r="8" spans="1:6">
      <c r="A8" s="5" t="s">
        <v>8</v>
      </c>
      <c r="B8" s="6" t="s">
        <v>9</v>
      </c>
      <c r="C8" s="5" t="s">
        <v>76</v>
      </c>
      <c r="D8" s="5" t="s">
        <v>11</v>
      </c>
      <c r="F8" s="3"/>
    </row>
    <row r="9" spans="1:6" s="3" customFormat="1">
      <c r="A9" s="34" t="s">
        <v>52</v>
      </c>
      <c r="B9" s="36" t="s">
        <v>75</v>
      </c>
      <c r="C9" s="33"/>
      <c r="D9" s="33"/>
    </row>
    <row r="10" spans="1:6" s="3" customFormat="1">
      <c r="A10" s="32" t="s">
        <v>49</v>
      </c>
      <c r="B10" s="8" t="s">
        <v>12</v>
      </c>
      <c r="C10" s="49">
        <v>0.98</v>
      </c>
      <c r="D10" s="57" t="s">
        <v>13</v>
      </c>
    </row>
    <row r="11" spans="1:6" s="3" customFormat="1">
      <c r="A11" s="32" t="s">
        <v>50</v>
      </c>
      <c r="B11" s="8" t="s">
        <v>94</v>
      </c>
      <c r="C11" s="49">
        <v>0</v>
      </c>
      <c r="D11" s="57" t="s">
        <v>20</v>
      </c>
    </row>
    <row r="12" spans="1:6" s="3" customFormat="1">
      <c r="A12" s="32" t="s">
        <v>61</v>
      </c>
      <c r="B12" s="8" t="s">
        <v>62</v>
      </c>
      <c r="C12" s="49">
        <v>0</v>
      </c>
      <c r="D12" s="57" t="s">
        <v>13</v>
      </c>
    </row>
    <row r="13" spans="1:6" s="3" customFormat="1">
      <c r="A13" s="32"/>
      <c r="B13" s="8"/>
      <c r="C13" s="50"/>
      <c r="D13" s="57"/>
    </row>
    <row r="14" spans="1:6" s="3" customFormat="1">
      <c r="A14" s="34" t="s">
        <v>53</v>
      </c>
      <c r="B14" s="35" t="s">
        <v>54</v>
      </c>
      <c r="C14" s="50"/>
      <c r="D14" s="57"/>
    </row>
    <row r="15" spans="1:6" s="3" customFormat="1">
      <c r="A15" s="32" t="s">
        <v>55</v>
      </c>
      <c r="B15" s="7" t="s">
        <v>22</v>
      </c>
      <c r="C15" s="51">
        <v>38500</v>
      </c>
      <c r="D15" s="58" t="s">
        <v>14</v>
      </c>
    </row>
    <row r="16" spans="1:6" s="3" customFormat="1" ht="15" customHeight="1">
      <c r="A16" s="28" t="s">
        <v>56</v>
      </c>
      <c r="B16" s="7" t="s">
        <v>4</v>
      </c>
      <c r="C16" s="52">
        <v>8</v>
      </c>
      <c r="D16" s="58" t="s">
        <v>15</v>
      </c>
    </row>
    <row r="17" spans="1:5" s="3" customFormat="1">
      <c r="A17" s="28" t="s">
        <v>57</v>
      </c>
      <c r="B17" s="7" t="s">
        <v>16</v>
      </c>
      <c r="C17" s="51">
        <v>8</v>
      </c>
      <c r="D17" s="58" t="s">
        <v>17</v>
      </c>
    </row>
    <row r="18" spans="1:5" s="3" customFormat="1">
      <c r="A18" s="28" t="s">
        <v>58</v>
      </c>
      <c r="B18" s="7" t="s">
        <v>18</v>
      </c>
      <c r="C18" s="51">
        <v>3800</v>
      </c>
      <c r="D18" s="58" t="s">
        <v>26</v>
      </c>
    </row>
    <row r="19" spans="1:5" s="3" customFormat="1">
      <c r="A19" s="28" t="s">
        <v>59</v>
      </c>
      <c r="B19" s="7" t="s">
        <v>19</v>
      </c>
      <c r="C19" s="51">
        <v>2800</v>
      </c>
      <c r="D19" s="58" t="s">
        <v>20</v>
      </c>
    </row>
    <row r="20" spans="1:5" s="3" customFormat="1">
      <c r="A20" s="28" t="s">
        <v>60</v>
      </c>
      <c r="B20" s="7" t="s">
        <v>21</v>
      </c>
      <c r="C20" s="51">
        <v>0.22</v>
      </c>
      <c r="D20" s="58" t="s">
        <v>13</v>
      </c>
    </row>
    <row r="21" spans="1:5" s="3" customFormat="1">
      <c r="A21" s="28" t="s">
        <v>66</v>
      </c>
      <c r="B21" s="7" t="s">
        <v>68</v>
      </c>
      <c r="C21" s="51">
        <v>0</v>
      </c>
      <c r="D21" s="58" t="s">
        <v>20</v>
      </c>
    </row>
    <row r="22" spans="1:5" s="3" customFormat="1">
      <c r="A22" s="28" t="s">
        <v>67</v>
      </c>
      <c r="B22" s="7" t="s">
        <v>69</v>
      </c>
      <c r="C22" s="51">
        <v>0</v>
      </c>
      <c r="D22" s="58" t="s">
        <v>13</v>
      </c>
    </row>
    <row r="23" spans="1:5" s="3" customFormat="1">
      <c r="A23" s="28"/>
      <c r="B23" s="7"/>
      <c r="C23" s="53"/>
      <c r="D23" s="58"/>
    </row>
    <row r="24" spans="1:5" s="3" customFormat="1">
      <c r="A24" s="28" t="s">
        <v>77</v>
      </c>
      <c r="B24" s="42" t="s">
        <v>80</v>
      </c>
      <c r="C24" s="54"/>
      <c r="D24" s="59"/>
    </row>
    <row r="25" spans="1:5" s="3" customFormat="1">
      <c r="A25" s="28"/>
      <c r="B25" s="7" t="s">
        <v>85</v>
      </c>
      <c r="C25" s="51">
        <v>0.04</v>
      </c>
      <c r="D25" s="58" t="s">
        <v>13</v>
      </c>
    </row>
    <row r="26" spans="1:5" s="3" customFormat="1">
      <c r="A26" s="28"/>
      <c r="B26" s="7"/>
      <c r="C26" s="53"/>
      <c r="D26" s="58"/>
    </row>
    <row r="27" spans="1:5" s="3" customFormat="1">
      <c r="A27" s="28" t="s">
        <v>78</v>
      </c>
      <c r="B27" s="7" t="s">
        <v>79</v>
      </c>
      <c r="C27" s="55">
        <v>10000</v>
      </c>
      <c r="D27" s="58" t="s">
        <v>48</v>
      </c>
    </row>
    <row r="28" spans="1:5" s="3" customFormat="1">
      <c r="A28" s="37"/>
      <c r="B28" s="9"/>
      <c r="C28" s="43"/>
      <c r="D28" s="38"/>
    </row>
    <row r="29" spans="1:5" s="3" customFormat="1">
      <c r="A29"/>
      <c r="B29"/>
      <c r="C29"/>
      <c r="D29"/>
      <c r="E29"/>
    </row>
    <row r="30" spans="1:5" s="3" customFormat="1">
      <c r="A30" s="12"/>
      <c r="B30" s="12" t="s">
        <v>74</v>
      </c>
    </row>
    <row r="31" spans="1:5" s="3" customFormat="1" ht="15" customHeight="1">
      <c r="A31" s="12"/>
      <c r="B31" s="12"/>
    </row>
    <row r="32" spans="1:5" s="3" customFormat="1" ht="15" customHeight="1">
      <c r="A32" s="13"/>
      <c r="B32" s="40" t="s">
        <v>51</v>
      </c>
      <c r="C32" s="13"/>
      <c r="D32" s="14">
        <f>C27*C10</f>
        <v>9800</v>
      </c>
      <c r="E32" s="13" t="s">
        <v>24</v>
      </c>
    </row>
    <row r="33" spans="1:6" s="3" customFormat="1" ht="15" customHeight="1">
      <c r="A33" s="13"/>
      <c r="B33" s="41" t="s">
        <v>65</v>
      </c>
      <c r="C33" s="31"/>
      <c r="D33" s="14">
        <f>C11</f>
        <v>0</v>
      </c>
      <c r="E33" s="13" t="s">
        <v>24</v>
      </c>
    </row>
    <row r="34" spans="1:6" s="3" customFormat="1">
      <c r="A34" s="13"/>
      <c r="B34" s="41" t="s">
        <v>64</v>
      </c>
      <c r="D34" s="14">
        <f>C12*C27</f>
        <v>0</v>
      </c>
      <c r="E34" s="13" t="s">
        <v>24</v>
      </c>
    </row>
    <row r="35" spans="1:6" s="3" customFormat="1">
      <c r="A35" s="13"/>
      <c r="B35" s="41" t="s">
        <v>63</v>
      </c>
      <c r="C35" s="31"/>
      <c r="D35" s="44">
        <f>SUM(D32:D34)</f>
        <v>9800</v>
      </c>
      <c r="E35" s="13" t="s">
        <v>24</v>
      </c>
    </row>
    <row r="36" spans="1:6" s="3" customFormat="1">
      <c r="A36" s="13"/>
      <c r="B36" s="30"/>
      <c r="C36" s="31"/>
      <c r="D36" s="22"/>
      <c r="E36" s="13"/>
    </row>
    <row r="37" spans="1:6" s="3" customFormat="1">
      <c r="A37" s="13"/>
      <c r="B37" s="12"/>
      <c r="C37" s="13"/>
      <c r="D37" s="13"/>
      <c r="E37" s="13"/>
    </row>
    <row r="38" spans="1:6" s="3" customFormat="1">
      <c r="A38" s="13"/>
      <c r="B38" s="12" t="s">
        <v>73</v>
      </c>
      <c r="C38" s="13"/>
      <c r="D38" s="13"/>
      <c r="E38" s="13"/>
    </row>
    <row r="39" spans="1:6" s="3" customFormat="1">
      <c r="A39" s="13"/>
    </row>
    <row r="40" spans="1:6" s="3" customFormat="1">
      <c r="A40" s="13"/>
      <c r="B40" s="12" t="s">
        <v>27</v>
      </c>
      <c r="C40" s="13"/>
      <c r="D40" s="13"/>
      <c r="E40" s="13"/>
    </row>
    <row r="41" spans="1:6" s="3" customFormat="1">
      <c r="A41" s="13"/>
      <c r="B41" s="13" t="s">
        <v>41</v>
      </c>
      <c r="C41" s="13"/>
      <c r="D41" s="14">
        <f>C18/12</f>
        <v>316.66666666666669</v>
      </c>
      <c r="E41" s="13" t="s">
        <v>24</v>
      </c>
    </row>
    <row r="42" spans="1:6" s="3" customFormat="1">
      <c r="A42" s="13"/>
      <c r="B42" s="13" t="s">
        <v>42</v>
      </c>
      <c r="C42" s="13"/>
      <c r="D42" s="14">
        <f>C19</f>
        <v>2800</v>
      </c>
      <c r="E42" s="13" t="s">
        <v>24</v>
      </c>
    </row>
    <row r="43" spans="1:6" s="3" customFormat="1">
      <c r="A43" s="13"/>
      <c r="B43" s="13" t="s">
        <v>43</v>
      </c>
      <c r="C43" s="13"/>
      <c r="D43" s="14">
        <f>(C15/2)*(C17/100)/12</f>
        <v>128.33333333333334</v>
      </c>
      <c r="E43" s="13" t="s">
        <v>24</v>
      </c>
    </row>
    <row r="44" spans="1:6" s="3" customFormat="1">
      <c r="A44" s="13"/>
      <c r="B44" s="13" t="s">
        <v>86</v>
      </c>
      <c r="D44" s="14">
        <f>C21</f>
        <v>0</v>
      </c>
      <c r="E44" s="13" t="s">
        <v>24</v>
      </c>
    </row>
    <row r="45" spans="1:6" s="3" customFormat="1">
      <c r="A45" s="13"/>
      <c r="B45" s="13" t="s">
        <v>33</v>
      </c>
      <c r="D45" s="44">
        <f>SUM(D41:D44)</f>
        <v>3245</v>
      </c>
      <c r="E45" s="13" t="s">
        <v>24</v>
      </c>
    </row>
    <row r="46" spans="1:6" s="3" customFormat="1">
      <c r="A46" s="13"/>
      <c r="F46" s="4"/>
    </row>
    <row r="47" spans="1:6" s="3" customFormat="1">
      <c r="A47" s="13"/>
      <c r="B47" s="18" t="s">
        <v>32</v>
      </c>
      <c r="C47" s="13"/>
      <c r="F47" s="4"/>
    </row>
    <row r="48" spans="1:6" s="3" customFormat="1" ht="15.75" thickBot="1">
      <c r="A48" s="12"/>
      <c r="B48" s="13" t="s">
        <v>34</v>
      </c>
      <c r="C48" s="13"/>
      <c r="D48" s="20">
        <f>C20*C27</f>
        <v>2200</v>
      </c>
      <c r="E48" s="13" t="s">
        <v>24</v>
      </c>
      <c r="F48" s="4"/>
    </row>
    <row r="49" spans="1:7" s="3" customFormat="1">
      <c r="A49" s="12"/>
      <c r="B49" s="13" t="s">
        <v>39</v>
      </c>
      <c r="C49" s="13"/>
      <c r="D49" s="48">
        <f>C27*C25</f>
        <v>400</v>
      </c>
      <c r="E49" s="13" t="s">
        <v>24</v>
      </c>
      <c r="F49" s="4"/>
    </row>
    <row r="50" spans="1:7" s="3" customFormat="1">
      <c r="A50" s="16"/>
      <c r="B50" s="13" t="s">
        <v>83</v>
      </c>
      <c r="C50" s="39"/>
      <c r="D50" s="14">
        <f>C22*C27</f>
        <v>0</v>
      </c>
      <c r="E50" s="13" t="s">
        <v>24</v>
      </c>
      <c r="F50"/>
    </row>
    <row r="51" spans="1:7" s="4" customFormat="1">
      <c r="A51"/>
      <c r="B51" s="13" t="s">
        <v>84</v>
      </c>
      <c r="C51" s="3"/>
      <c r="D51" s="19">
        <f>SUM(D48:D50)</f>
        <v>2600</v>
      </c>
      <c r="E51" s="13" t="s">
        <v>24</v>
      </c>
      <c r="F51"/>
    </row>
    <row r="52" spans="1:7" s="4" customFormat="1">
      <c r="A52"/>
      <c r="B52"/>
      <c r="C52"/>
      <c r="D52"/>
      <c r="E52" s="13"/>
      <c r="F52"/>
    </row>
    <row r="53" spans="1:7">
      <c r="B53" s="12" t="s">
        <v>38</v>
      </c>
      <c r="C53" s="13"/>
    </row>
    <row r="54" spans="1:7">
      <c r="B54" s="40" t="s">
        <v>36</v>
      </c>
      <c r="C54" s="13"/>
      <c r="D54" s="15">
        <f>D45+D51</f>
        <v>5845</v>
      </c>
      <c r="E54" s="13" t="s">
        <v>24</v>
      </c>
    </row>
    <row r="55" spans="1:7">
      <c r="B55" s="40" t="s">
        <v>37</v>
      </c>
      <c r="C55" s="13"/>
      <c r="D55" s="21">
        <f>D54/C27</f>
        <v>0.58450000000000002</v>
      </c>
      <c r="E55" s="13" t="s">
        <v>35</v>
      </c>
    </row>
    <row r="56" spans="1:7">
      <c r="B56" s="13"/>
      <c r="C56" s="13"/>
      <c r="D56" s="13"/>
      <c r="E56" s="13"/>
    </row>
    <row r="57" spans="1:7">
      <c r="B57" s="12" t="s">
        <v>25</v>
      </c>
      <c r="C57" s="13"/>
      <c r="D57" s="24">
        <f>IF(C10&lt;=(C20+C22),"Achtung: Kst. Fremdtransport &lt; var. Kst. Eigentransport",(D45/(D35/C27-D51/C27)))</f>
        <v>4506.9444444444443</v>
      </c>
      <c r="E57" s="13" t="s">
        <v>23</v>
      </c>
      <c r="G57" s="45"/>
    </row>
    <row r="58" spans="1:7">
      <c r="B58" s="16"/>
      <c r="C58" s="16"/>
      <c r="D58" s="16"/>
      <c r="E58" s="16"/>
    </row>
    <row r="68" spans="1:9" ht="18.75">
      <c r="B68" s="23" t="s">
        <v>47</v>
      </c>
      <c r="C68" s="76" t="str">
        <f>IF(C27&gt;D57,"Eigentransport",IF(D57=C27,"Fallweise Entscheidung","Fremdtransport"))</f>
        <v>Eigentransport</v>
      </c>
      <c r="D68" s="77"/>
    </row>
    <row r="70" spans="1:9">
      <c r="A70" s="27"/>
      <c r="H70" s="3"/>
      <c r="I70" s="3"/>
    </row>
    <row r="71" spans="1:9">
      <c r="A71" s="27"/>
      <c r="H71" s="3"/>
      <c r="I71" s="3"/>
    </row>
    <row r="72" spans="1:9">
      <c r="H72" s="3"/>
      <c r="I72" s="3"/>
    </row>
    <row r="73" spans="1:9">
      <c r="A73" s="27"/>
      <c r="B73" s="25">
        <v>0</v>
      </c>
      <c r="C73" s="25">
        <v>10000</v>
      </c>
      <c r="D73" s="25">
        <v>20000</v>
      </c>
      <c r="E73" s="25">
        <v>30000</v>
      </c>
      <c r="F73" s="25">
        <v>40000</v>
      </c>
      <c r="G73" s="25">
        <v>50000</v>
      </c>
      <c r="H73" s="3"/>
      <c r="I73" s="3"/>
    </row>
    <row r="74" spans="1:9">
      <c r="A74" s="46" t="s">
        <v>10</v>
      </c>
      <c r="B74" s="26">
        <f>B73*$C$10+B73*$C$12+$C$11</f>
        <v>0</v>
      </c>
      <c r="C74" s="26">
        <f>C73*$C$10+C73*$C$12+$C$11</f>
        <v>9800</v>
      </c>
      <c r="D74" s="26">
        <f t="shared" ref="D74:G74" si="0">D73*$C$10+D73*$C$12+$C$11</f>
        <v>19600</v>
      </c>
      <c r="E74" s="26">
        <f t="shared" si="0"/>
        <v>29400</v>
      </c>
      <c r="F74" s="26">
        <f t="shared" si="0"/>
        <v>39200</v>
      </c>
      <c r="G74" s="26">
        <f t="shared" si="0"/>
        <v>49000</v>
      </c>
      <c r="H74" s="3"/>
      <c r="I74" s="3"/>
    </row>
    <row r="75" spans="1:9">
      <c r="A75" s="46" t="s">
        <v>46</v>
      </c>
      <c r="B75" s="26">
        <f>SUM(B76:B77)</f>
        <v>3245</v>
      </c>
      <c r="C75" s="26">
        <f t="shared" ref="C75:G75" si="1">SUM(C76:C77)</f>
        <v>5445</v>
      </c>
      <c r="D75" s="26">
        <f t="shared" si="1"/>
        <v>7645</v>
      </c>
      <c r="E75" s="26">
        <f t="shared" si="1"/>
        <v>9845</v>
      </c>
      <c r="F75" s="26">
        <f t="shared" si="1"/>
        <v>12045</v>
      </c>
      <c r="G75" s="26">
        <f t="shared" si="1"/>
        <v>14245</v>
      </c>
      <c r="H75" s="3"/>
      <c r="I75" s="3"/>
    </row>
    <row r="76" spans="1:9">
      <c r="A76" s="46" t="s">
        <v>44</v>
      </c>
      <c r="B76" s="26">
        <f>B73*$C$20+B73*$C$22</f>
        <v>0</v>
      </c>
      <c r="C76" s="26">
        <f>C73*$C$20+C73*$C$22</f>
        <v>2200</v>
      </c>
      <c r="D76" s="26">
        <f t="shared" ref="D76:G76" si="2">D73*$C$20+D73*$C$22</f>
        <v>4400</v>
      </c>
      <c r="E76" s="26">
        <f t="shared" si="2"/>
        <v>6600</v>
      </c>
      <c r="F76" s="26">
        <f t="shared" si="2"/>
        <v>8800</v>
      </c>
      <c r="G76" s="26">
        <f t="shared" si="2"/>
        <v>11000</v>
      </c>
      <c r="H76" s="3"/>
      <c r="I76" s="3"/>
    </row>
    <row r="77" spans="1:9">
      <c r="A77" s="46" t="s">
        <v>45</v>
      </c>
      <c r="B77" s="26">
        <f t="shared" ref="B77:G77" si="3">$D$45</f>
        <v>3245</v>
      </c>
      <c r="C77" s="26">
        <f t="shared" si="3"/>
        <v>3245</v>
      </c>
      <c r="D77" s="26">
        <f t="shared" si="3"/>
        <v>3245</v>
      </c>
      <c r="E77" s="26">
        <f t="shared" si="3"/>
        <v>3245</v>
      </c>
      <c r="F77" s="26">
        <f t="shared" si="3"/>
        <v>3245</v>
      </c>
      <c r="G77" s="26">
        <f t="shared" si="3"/>
        <v>3245</v>
      </c>
      <c r="H77" s="3"/>
      <c r="I77" s="3"/>
    </row>
    <row r="78" spans="1:9">
      <c r="A78" s="27"/>
      <c r="B78" s="3"/>
      <c r="C78" s="3"/>
      <c r="D78" s="3"/>
      <c r="E78" s="3"/>
      <c r="F78" s="3"/>
      <c r="G78" s="3"/>
      <c r="H78" s="3"/>
      <c r="I78" s="3"/>
    </row>
    <row r="79" spans="1:9">
      <c r="A79" s="27"/>
      <c r="B79" s="3"/>
      <c r="C79" s="3"/>
      <c r="D79" s="3"/>
      <c r="E79" s="3"/>
      <c r="F79" s="3"/>
      <c r="G79" s="3"/>
      <c r="H79" s="3"/>
      <c r="I79" s="3"/>
    </row>
    <row r="80" spans="1:9">
      <c r="A80" s="27"/>
      <c r="B80" s="3"/>
      <c r="C80" s="3"/>
      <c r="D80" s="3"/>
      <c r="E80" s="3"/>
      <c r="F80" s="3"/>
      <c r="G80" s="3"/>
      <c r="H80" s="3"/>
      <c r="I80" s="3"/>
    </row>
    <row r="81" spans="1:9">
      <c r="A81" s="27"/>
      <c r="B81" s="3"/>
      <c r="C81" s="3"/>
      <c r="D81" s="3"/>
      <c r="E81" s="3"/>
      <c r="F81" s="3"/>
      <c r="G81" s="3"/>
      <c r="H81" s="3"/>
      <c r="I81" s="3"/>
    </row>
    <row r="82" spans="1:9">
      <c r="A82" s="27"/>
      <c r="B82" s="27"/>
      <c r="C82" s="27"/>
      <c r="D82" s="27"/>
      <c r="E82" s="27"/>
      <c r="F82" s="27"/>
      <c r="G82" s="27"/>
      <c r="H82" s="27"/>
      <c r="I82" s="27"/>
    </row>
    <row r="83" spans="1:9">
      <c r="A83" s="27"/>
      <c r="B83" s="27"/>
      <c r="C83" s="27"/>
      <c r="D83" s="27"/>
      <c r="E83" s="27"/>
      <c r="F83" s="27"/>
      <c r="G83" s="27"/>
      <c r="H83" s="27"/>
      <c r="I83" s="27"/>
    </row>
    <row r="84" spans="1:9">
      <c r="A84" s="27"/>
      <c r="B84" s="27"/>
      <c r="C84" s="27"/>
      <c r="D84" s="27"/>
      <c r="E84" s="27"/>
      <c r="F84" s="27"/>
      <c r="G84" s="27"/>
      <c r="H84" s="27"/>
      <c r="I84" s="27"/>
    </row>
    <row r="85" spans="1:9">
      <c r="A85" s="27"/>
      <c r="B85" s="27"/>
      <c r="C85" s="27"/>
      <c r="D85" s="27"/>
      <c r="E85" s="27"/>
      <c r="F85" s="27"/>
      <c r="G85" s="27"/>
      <c r="H85" s="27"/>
      <c r="I85" s="27"/>
    </row>
    <row r="86" spans="1:9">
      <c r="A86" s="27"/>
      <c r="B86" s="27"/>
      <c r="C86" s="27"/>
      <c r="D86" s="27"/>
      <c r="E86" s="27"/>
      <c r="F86" s="27"/>
      <c r="G86" s="27"/>
      <c r="H86" s="27"/>
      <c r="I86" s="27"/>
    </row>
    <row r="87" spans="1:9">
      <c r="A87" s="27"/>
      <c r="B87" s="27"/>
      <c r="C87" s="27"/>
      <c r="D87" s="27"/>
      <c r="E87" s="27"/>
      <c r="F87" s="27"/>
      <c r="G87" s="27"/>
      <c r="H87" s="27"/>
      <c r="I87" s="27"/>
    </row>
    <row r="88" spans="1:9">
      <c r="A88" s="27"/>
      <c r="B88" s="27"/>
      <c r="C88" s="27"/>
      <c r="D88" s="27"/>
      <c r="E88" s="27"/>
      <c r="F88" s="27"/>
      <c r="G88" s="27"/>
      <c r="H88" s="27"/>
      <c r="I88" s="27"/>
    </row>
    <row r="89" spans="1:9">
      <c r="A89" s="27"/>
      <c r="B89" s="27"/>
      <c r="C89" s="27"/>
      <c r="D89" s="27"/>
      <c r="E89" s="27"/>
      <c r="F89" s="27"/>
      <c r="G89" s="27"/>
      <c r="H89" s="27"/>
      <c r="I89" s="27"/>
    </row>
    <row r="90" spans="1:9">
      <c r="A90" s="27"/>
      <c r="B90" s="27"/>
      <c r="C90" s="27"/>
      <c r="D90" s="27"/>
      <c r="E90" s="27"/>
      <c r="F90" s="27"/>
      <c r="G90" s="27"/>
      <c r="H90" s="27"/>
      <c r="I90" s="27"/>
    </row>
    <row r="91" spans="1:9">
      <c r="A91" s="27"/>
      <c r="B91" s="27"/>
      <c r="C91" s="27"/>
      <c r="D91" s="27"/>
      <c r="E91" s="27"/>
      <c r="F91" s="27"/>
      <c r="G91" s="27"/>
      <c r="H91" s="27"/>
      <c r="I91" s="27"/>
    </row>
    <row r="92" spans="1:9">
      <c r="F92" s="27"/>
      <c r="G92" s="27"/>
      <c r="H92" s="27"/>
      <c r="I92" s="27"/>
    </row>
    <row r="93" spans="1:9">
      <c r="F93" s="27"/>
      <c r="G93" s="27"/>
      <c r="H93" s="27"/>
      <c r="I93" s="27"/>
    </row>
  </sheetData>
  <mergeCells count="7">
    <mergeCell ref="C68:D68"/>
    <mergeCell ref="A1:E1"/>
    <mergeCell ref="A2:B2"/>
    <mergeCell ref="C2:F2"/>
    <mergeCell ref="A3:D3"/>
    <mergeCell ref="E3:F3"/>
    <mergeCell ref="A4:F4"/>
  </mergeCells>
  <pageMargins left="0.70866141732283472" right="0.70866141732283472" top="0.78740157480314965" bottom="0.78740157480314965" header="0.31496062992125984" footer="0.31496062992125984"/>
  <pageSetup paperSize="9" scale="64" orientation="portrait" r:id="rId1"/>
  <ignoredErrors>
    <ignoredError sqref="D32:D42 D44:D57 C68" unlockedFormula="1"/>
    <ignoredError sqref="D43" formula="1"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Lineare Abschreibung</vt:lpstr>
      <vt:lpstr>Linear u. Leistungsabschreibung</vt:lpstr>
      <vt:lpstr>Leistungsabschreibung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Blumhoff, Manuel</dc:creator>
  <cp:lastModifiedBy>segon</cp:lastModifiedBy>
  <cp:lastPrinted>2015-06-11T13:42:24Z</cp:lastPrinted>
  <dcterms:created xsi:type="dcterms:W3CDTF">2015-04-03T10:06:50Z</dcterms:created>
  <dcterms:modified xsi:type="dcterms:W3CDTF">2015-06-14T11:01:54Z</dcterms:modified>
</cp:coreProperties>
</file>