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DieseArbeitsmappe" defaultThemeVersion="124226"/>
  <bookViews>
    <workbookView xWindow="120" yWindow="105" windowWidth="15120" windowHeight="7410"/>
  </bookViews>
  <sheets>
    <sheet name="Berechnung des EVA" sheetId="2" r:id="rId1"/>
    <sheet name="EVA Entwicklung" sheetId="4" r:id="rId2"/>
    <sheet name="EBIT Entwicklung" sheetId="5" r:id="rId3"/>
  </sheets>
  <calcPr calcId="145621"/>
</workbook>
</file>

<file path=xl/calcChain.xml><?xml version="1.0" encoding="utf-8"?>
<calcChain xmlns="http://schemas.openxmlformats.org/spreadsheetml/2006/main">
  <c r="F57" i="2" l="1"/>
  <c r="E57" i="2"/>
  <c r="D57" i="2"/>
  <c r="J7" i="2"/>
  <c r="I13" i="2" s="1"/>
  <c r="F76" i="2"/>
  <c r="F74" i="2"/>
  <c r="F73" i="2"/>
  <c r="F70" i="2"/>
  <c r="F75" i="2" s="1"/>
  <c r="F69" i="2"/>
  <c r="F68" i="2"/>
  <c r="E76" i="2"/>
  <c r="E74" i="2"/>
  <c r="E73" i="2"/>
  <c r="E70" i="2"/>
  <c r="E75" i="2" s="1"/>
  <c r="E69" i="2"/>
  <c r="E68" i="2"/>
  <c r="D74" i="2"/>
  <c r="D70" i="2"/>
  <c r="D75" i="2" s="1"/>
  <c r="D69" i="2"/>
  <c r="F58" i="2"/>
  <c r="F56" i="2"/>
  <c r="E58" i="2"/>
  <c r="E56" i="2"/>
  <c r="D56" i="2"/>
  <c r="F46" i="2"/>
  <c r="F45" i="2"/>
  <c r="F44" i="2"/>
  <c r="F43" i="2"/>
  <c r="F42" i="2"/>
  <c r="F41" i="2"/>
  <c r="F40" i="2"/>
  <c r="F39" i="2"/>
  <c r="F38" i="2"/>
  <c r="F37" i="2"/>
  <c r="E46" i="2"/>
  <c r="E45" i="2"/>
  <c r="E44" i="2"/>
  <c r="E43" i="2"/>
  <c r="E42" i="2"/>
  <c r="E41" i="2"/>
  <c r="E40" i="2"/>
  <c r="E39" i="2"/>
  <c r="E38" i="2"/>
  <c r="E37" i="2"/>
  <c r="D46" i="2"/>
  <c r="D39" i="2"/>
  <c r="D40" i="2"/>
  <c r="D41" i="2"/>
  <c r="D42" i="2"/>
  <c r="D43" i="2"/>
  <c r="D44" i="2"/>
  <c r="D45" i="2"/>
  <c r="D38" i="2"/>
  <c r="E71" i="2" l="1"/>
  <c r="F71" i="2"/>
  <c r="E60" i="2"/>
  <c r="K26" i="2" s="1"/>
  <c r="F60" i="2"/>
  <c r="L26" i="2" s="1"/>
  <c r="H19" i="2"/>
  <c r="E48" i="2"/>
  <c r="K25" i="2" s="1"/>
  <c r="F48" i="2"/>
  <c r="L25" i="2" s="1"/>
  <c r="I10" i="2"/>
  <c r="K13" i="2"/>
  <c r="K10" i="2"/>
  <c r="F77" i="2"/>
  <c r="E77" i="2"/>
  <c r="E79" i="2" s="1"/>
  <c r="K27" i="2" s="1"/>
  <c r="K28" i="2" s="1"/>
  <c r="D76" i="2"/>
  <c r="D37" i="2"/>
  <c r="D73" i="2"/>
  <c r="D68" i="2"/>
  <c r="D58" i="2"/>
  <c r="F79" i="2" l="1"/>
  <c r="L27" i="2" s="1"/>
  <c r="L28" i="2" s="1"/>
  <c r="K17" i="2"/>
  <c r="D48" i="2"/>
  <c r="J25" i="2" s="1"/>
  <c r="D77" i="2"/>
  <c r="D60" i="2"/>
  <c r="J26" i="2" s="1"/>
  <c r="I17" i="2"/>
  <c r="H18" i="2" s="1"/>
  <c r="D71" i="2" l="1"/>
  <c r="D79" i="2" l="1"/>
  <c r="J27" i="2" s="1"/>
  <c r="J28" i="2" s="1"/>
  <c r="J29" i="2" s="1"/>
  <c r="K29" i="2" s="1"/>
  <c r="L29" i="2" s="1"/>
</calcChain>
</file>

<file path=xl/comments1.xml><?xml version="1.0" encoding="utf-8"?>
<comments xmlns="http://schemas.openxmlformats.org/spreadsheetml/2006/main">
  <authors>
    <author>Autor</author>
  </authors>
  <commentList>
    <comment ref="J7" authorId="0">
      <text>
        <r>
          <rPr>
            <sz val="9"/>
            <color indexed="81"/>
            <rFont val="Tahoma"/>
            <family val="2"/>
          </rPr>
          <t>Hier kann die angezeigte Bilanz geändert werden. Dazu einfach das gewählte Jahr hier eintragen.</t>
        </r>
      </text>
    </comment>
    <comment ref="B9" authorId="0">
      <text>
        <r>
          <rPr>
            <sz val="9"/>
            <color indexed="81"/>
            <rFont val="Tahoma"/>
            <family val="2"/>
          </rPr>
          <t>für Berechnung NOPAT</t>
        </r>
      </text>
    </comment>
    <comment ref="D9" authorId="0">
      <text>
        <r>
          <rPr>
            <sz val="9"/>
            <color indexed="81"/>
            <rFont val="Tahoma"/>
            <family val="2"/>
          </rPr>
          <t>Earnings before interst and taxes (Gewinn vor Zinsen und Steuern), entspricht dem Jahresüberschuss und dem Betriebsergebnis</t>
        </r>
      </text>
    </comment>
    <comment ref="B10" authorId="0">
      <text>
        <r>
          <rPr>
            <sz val="9"/>
            <color indexed="81"/>
            <rFont val="Tahoma"/>
            <family val="2"/>
          </rPr>
          <t>für Berechnung NOPAT</t>
        </r>
      </text>
    </comment>
    <comment ref="D10" authorId="0">
      <text>
        <r>
          <rPr>
            <sz val="9"/>
            <color indexed="81"/>
            <rFont val="Tahoma"/>
            <family val="2"/>
          </rPr>
          <t>Summe der kalkulierten Zinsen</t>
        </r>
      </text>
    </comment>
    <comment ref="B11" authorId="0">
      <text>
        <r>
          <rPr>
            <sz val="9"/>
            <color indexed="81"/>
            <rFont val="Tahoma"/>
            <family val="2"/>
          </rPr>
          <t>für Berechnung iWACC und BIB</t>
        </r>
      </text>
    </comment>
    <comment ref="D11" authorId="0">
      <text>
        <r>
          <rPr>
            <sz val="9"/>
            <color indexed="81"/>
            <rFont val="Tahoma"/>
            <family val="2"/>
          </rPr>
          <t>Summe des Eigenkapitals (Passivseite, Position A, §§266 HGB)</t>
        </r>
      </text>
    </comment>
    <comment ref="B12" authorId="0">
      <text>
        <r>
          <rPr>
            <sz val="9"/>
            <color indexed="81"/>
            <rFont val="Tahoma"/>
            <family val="2"/>
          </rPr>
          <t>für Berechnung iWACC und BIB</t>
        </r>
      </text>
    </comment>
    <comment ref="D12" authorId="0">
      <text>
        <r>
          <rPr>
            <sz val="9"/>
            <color indexed="81"/>
            <rFont val="Tahoma"/>
            <family val="2"/>
          </rPr>
          <t>Summe des Fremdkapitals (Passivseite, Position B, §§266 HGB)</t>
        </r>
      </text>
    </comment>
    <comment ref="B13" authorId="0">
      <text>
        <r>
          <rPr>
            <sz val="9"/>
            <color indexed="81"/>
            <rFont val="Tahoma"/>
            <family val="2"/>
          </rPr>
          <t>für Berechnung iWACC und BIB</t>
        </r>
      </text>
    </comment>
    <comment ref="D13" authorId="0">
      <text>
        <r>
          <rPr>
            <sz val="9"/>
            <color indexed="81"/>
            <rFont val="Tahoma"/>
            <family val="2"/>
          </rPr>
          <t>Summe des Anlagevermögens (Aktivseite, Postion A, §§266 HGB)</t>
        </r>
      </text>
    </comment>
    <comment ref="B14" authorId="0">
      <text>
        <r>
          <rPr>
            <sz val="9"/>
            <color indexed="81"/>
            <rFont val="Tahoma"/>
            <family val="2"/>
          </rPr>
          <t>für Berechnung iWACC und BIB</t>
        </r>
      </text>
    </comment>
    <comment ref="D14" authorId="0">
      <text>
        <r>
          <rPr>
            <sz val="9"/>
            <color indexed="81"/>
            <rFont val="Tahoma"/>
            <family val="2"/>
          </rPr>
          <t>Summe des Umlaufvermögens (Aktiva, Position B, §§266 HGB)</t>
        </r>
      </text>
    </comment>
    <comment ref="B15" authorId="0">
      <text>
        <r>
          <rPr>
            <sz val="9"/>
            <color indexed="81"/>
            <rFont val="Tahoma"/>
            <family val="2"/>
          </rPr>
          <t>für Berechnung iWACC und BIB</t>
        </r>
      </text>
    </comment>
    <comment ref="D15" authorId="0">
      <text>
        <r>
          <rPr>
            <sz val="9"/>
            <color indexed="81"/>
            <rFont val="Tahoma"/>
            <family val="2"/>
          </rPr>
          <t>Summe des Umlaufvermögens (Aktiva, Position B, §§266 HGB)</t>
        </r>
      </text>
    </comment>
    <comment ref="B16" authorId="0">
      <text>
        <r>
          <rPr>
            <sz val="9"/>
            <color indexed="81"/>
            <rFont val="Tahoma"/>
            <family val="2"/>
          </rPr>
          <t>für Berechnung BIB</t>
        </r>
      </text>
    </comment>
    <comment ref="D16" authorId="0">
      <text>
        <r>
          <rPr>
            <sz val="9"/>
            <color indexed="81"/>
            <rFont val="Tahoma"/>
            <family val="2"/>
          </rPr>
          <t>Summe der Zinfreien Verbindlichkeiten. Darunter fallen beispielsweise zinsfreie Lieferantenkredite.</t>
        </r>
      </text>
    </comment>
    <comment ref="B17" authorId="0">
      <text>
        <r>
          <rPr>
            <sz val="9"/>
            <color indexed="81"/>
            <rFont val="Tahoma"/>
            <family val="2"/>
          </rPr>
          <t>für Berechnung iWACC</t>
        </r>
      </text>
    </comment>
    <comment ref="D17" authorId="0">
      <text>
        <r>
          <rPr>
            <sz val="9"/>
            <color indexed="81"/>
            <rFont val="Tahoma"/>
            <family val="2"/>
          </rPr>
          <t>Höhe der zu Zahlenden Fremdkapitalzinsen auf dem Kapitalmarkt bei Ähnlichen Bedingungen</t>
        </r>
      </text>
    </comment>
    <comment ref="B18" authorId="0">
      <text>
        <r>
          <rPr>
            <sz val="9"/>
            <color indexed="81"/>
            <rFont val="Tahoma"/>
            <family val="2"/>
          </rPr>
          <t>für Berechnung iWACC</t>
        </r>
      </text>
    </comment>
    <comment ref="D18" authorId="0">
      <text>
        <r>
          <rPr>
            <sz val="9"/>
            <color indexed="81"/>
            <rFont val="Tahoma"/>
            <family val="2"/>
          </rPr>
          <t>Vereinbarte indesteigenkapitalverzinsung zur Deckung des Unternehmerrisikos</t>
        </r>
      </text>
    </comment>
    <comment ref="B19" authorId="0">
      <text>
        <r>
          <rPr>
            <sz val="9"/>
            <color indexed="81"/>
            <rFont val="Tahoma"/>
            <family val="2"/>
          </rPr>
          <t>für Berechnung iWACC</t>
        </r>
      </text>
    </comment>
    <comment ref="D19" authorId="0">
      <text>
        <r>
          <rPr>
            <sz val="9"/>
            <color indexed="81"/>
            <rFont val="Tahoma"/>
            <family val="2"/>
          </rPr>
          <t>Aktueller Steuersatz für die Rechnungslegungs-periode</t>
        </r>
      </text>
    </comment>
    <comment ref="B21" authorId="0">
      <text>
        <r>
          <rPr>
            <sz val="9"/>
            <color indexed="81"/>
            <rFont val="Tahoma"/>
            <family val="2"/>
          </rPr>
          <t>Für die vergleichbare Darstellung müssen Anpassungen an den NOPAT vorgenommen werden.</t>
        </r>
      </text>
    </comment>
    <comment ref="D71" authorId="0">
      <text>
        <r>
          <rPr>
            <sz val="9"/>
            <color indexed="81"/>
            <rFont val="Tahoma"/>
            <family val="2"/>
          </rPr>
          <t>Gewichteter Eigenkapitalzins</t>
        </r>
      </text>
    </comment>
    <comment ref="D77" authorId="0">
      <text>
        <r>
          <rPr>
            <sz val="9"/>
            <color indexed="81"/>
            <rFont val="Tahoma"/>
            <family val="2"/>
          </rPr>
          <t>Gewichteter Fremdkapitalzins bereinigt um eventuellen Steuersatz</t>
        </r>
      </text>
    </comment>
    <comment ref="D79" authorId="0">
      <text>
        <r>
          <rPr>
            <sz val="9"/>
            <color indexed="81"/>
            <rFont val="Tahoma"/>
            <family val="2"/>
          </rPr>
          <t>Gewichteter Gesamtkapitalzinssatz</t>
        </r>
      </text>
    </comment>
  </commentList>
</comments>
</file>

<file path=xl/sharedStrings.xml><?xml version="1.0" encoding="utf-8"?>
<sst xmlns="http://schemas.openxmlformats.org/spreadsheetml/2006/main" count="102" uniqueCount="66">
  <si>
    <t xml:space="preserve">Ein positiver Wert drückt ein Wertezuwachs aus und ein negativer </t>
  </si>
  <si>
    <t>entsprechend die Vernichtung von Werten innerhalb der Unternehmung.</t>
  </si>
  <si>
    <t>EVA</t>
  </si>
  <si>
    <t>EBIT</t>
  </si>
  <si>
    <t>∑ Eigenkapital</t>
  </si>
  <si>
    <t>∑ Fremdkapital</t>
  </si>
  <si>
    <t>∑ Anlagevermögen</t>
  </si>
  <si>
    <t>Zinsfreie Verbindlichkeiten</t>
  </si>
  <si>
    <t>Zinshöhe Fremdkapital</t>
  </si>
  <si>
    <t>Eigenkapitalverzinsung</t>
  </si>
  <si>
    <t>Posten</t>
  </si>
  <si>
    <t>Einheit</t>
  </si>
  <si>
    <t>(€)</t>
  </si>
  <si>
    <t>(%)</t>
  </si>
  <si>
    <t>Aktiva</t>
  </si>
  <si>
    <t>Passiva</t>
  </si>
  <si>
    <t>Anlagevermögen</t>
  </si>
  <si>
    <t>Umlaufvermögen</t>
  </si>
  <si>
    <t>Eigenkapital</t>
  </si>
  <si>
    <t>Fremdkapital</t>
  </si>
  <si>
    <t>Berechnung Brutoinvestitionsbasis (BIB)</t>
  </si>
  <si>
    <t>- zinsfreie Verbindlichkeiten</t>
  </si>
  <si>
    <t>BIB</t>
  </si>
  <si>
    <t>Berechnung iWACC</t>
  </si>
  <si>
    <t>Steuersatz</t>
  </si>
  <si>
    <t>Zinssatz Eigenkapital</t>
  </si>
  <si>
    <t>Gesamtkapital</t>
  </si>
  <si>
    <t>Zinssatz Fremdkapital</t>
  </si>
  <si>
    <t>iWACC</t>
  </si>
  <si>
    <t>Berechnung Net Operating Profit After Taxes (NOPAT)</t>
  </si>
  <si>
    <t>Betriebsergebnis</t>
  </si>
  <si>
    <t>NOPAT</t>
  </si>
  <si>
    <t>- Kalkulatorische Steuern</t>
  </si>
  <si>
    <t>Berechnung Economic Value Added</t>
  </si>
  <si>
    <t xml:space="preserve">Aussagekraft des Wertes: </t>
  </si>
  <si>
    <t>Möglichkeiten der Einflussnahme auf den Wert:</t>
  </si>
  <si>
    <t>Ausgabefelder</t>
  </si>
  <si>
    <t>Eingabedaten</t>
  </si>
  <si>
    <t>Summe</t>
  </si>
  <si>
    <t>- Operative Entscheidungen, die sich auf den Prozess der Leistungserstellung auswirken</t>
  </si>
  <si>
    <t>- Finanzierungsentscheidungen, die das Verhältnis von Eigen- und Fremdkapital beeinflussen</t>
  </si>
  <si>
    <t>- Investitionsentscheidungen auf der Aktivseite der Bilanz</t>
  </si>
  <si>
    <t>Economic Value Added</t>
  </si>
  <si>
    <t>Anpassungen des NOPATs</t>
  </si>
  <si>
    <t>Differenz LIFO / FIFO</t>
  </si>
  <si>
    <t>Zahlungswirksame Steuern</t>
  </si>
  <si>
    <t>Wertber. Forderungen</t>
  </si>
  <si>
    <t>Abschr. Firmenwerte</t>
  </si>
  <si>
    <t>Erhöhung Barw. F+E-Projekte</t>
  </si>
  <si>
    <t>Erhöung betr. Erträge</t>
  </si>
  <si>
    <t>Erhöhung sonst. Rückst.</t>
  </si>
  <si>
    <t>Marktwertbildende Vorlaufk.</t>
  </si>
  <si>
    <t>Jahr 1</t>
  </si>
  <si>
    <t>Jahr 2</t>
  </si>
  <si>
    <t>Jahr 3</t>
  </si>
  <si>
    <t>Gewichteter Eigenkapitalzins</t>
  </si>
  <si>
    <t>Kumulierter EVA</t>
  </si>
  <si>
    <t xml:space="preserve">Ist der Wert postiv, so haben die Investitionen und Entscheidungen in der betrachteten </t>
  </si>
  <si>
    <t>Periode zu eine ausreichenden Deckung der Kapitalkosten geführt.</t>
  </si>
  <si>
    <t>Anzeigen der Bilanz des Jahres</t>
  </si>
  <si>
    <t>Kalkulatorische Steuern</t>
  </si>
  <si>
    <t>+ Umlaufvermögen</t>
  </si>
  <si>
    <t>Der Economic Value Added (EVA) ist eine vergangenheitsorientierte Kennzahl zur wertorientierten Unternehmenssteuerung. Ausgedrückt wird der Wert in der Dimension Geldeinheiten.</t>
  </si>
  <si>
    <t>Eingabefelder</t>
  </si>
  <si>
    <t>Alle Angabe ohne Gewähr!</t>
  </si>
  <si>
    <t>© Controllinglexikon.de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</si>
</sst>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8"/>
      <color indexed="9"/>
      <name val="Arial"/>
      <family val="2"/>
    </font>
    <font>
      <sz val="8"/>
      <name val="Arial"/>
      <family val="2"/>
    </font>
    <font>
      <b/>
      <u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theme="0" tint="-0.2499465926084170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3" borderId="0" xfId="0" applyFill="1"/>
    <xf numFmtId="0" fontId="4" fillId="3" borderId="0" xfId="0" applyFont="1" applyFill="1"/>
    <xf numFmtId="0" fontId="0" fillId="0" borderId="0" xfId="0" applyProtection="1">
      <protection locked="0"/>
    </xf>
    <xf numFmtId="0" fontId="2" fillId="4" borderId="0" xfId="0" applyFont="1" applyFill="1" applyProtection="1"/>
    <xf numFmtId="0" fontId="0" fillId="0" borderId="0" xfId="0" applyProtection="1"/>
    <xf numFmtId="10" fontId="3" fillId="5" borderId="0" xfId="0" applyNumberFormat="1" applyFont="1" applyFill="1" applyBorder="1" applyProtection="1"/>
    <xf numFmtId="0" fontId="3" fillId="2" borderId="0" xfId="0" applyFont="1" applyFill="1" applyBorder="1" applyProtection="1"/>
    <xf numFmtId="0" fontId="3" fillId="0" borderId="0" xfId="0" applyFont="1" applyProtection="1"/>
    <xf numFmtId="0" fontId="5" fillId="0" borderId="0" xfId="0" applyFont="1" applyProtection="1">
      <protection locked="0"/>
    </xf>
    <xf numFmtId="0" fontId="3" fillId="2" borderId="0" xfId="0" applyFont="1" applyFill="1" applyBorder="1" applyProtection="1">
      <protection locked="0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Entwicklung des Economic Value Added im Periodenablauf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'Berechnung des EVA'!$H$28</c:f>
              <c:strCache>
                <c:ptCount val="1"/>
                <c:pt idx="0">
                  <c:v>EVA</c:v>
                </c:pt>
              </c:strCache>
            </c:strRef>
          </c:tx>
          <c:val>
            <c:numRef>
              <c:f>'Berechnung des EVA'!$J$28:$L$28</c:f>
              <c:numCache>
                <c:formatCode>General</c:formatCode>
                <c:ptCount val="3"/>
                <c:pt idx="0">
                  <c:v>9.9000000000000021</c:v>
                </c:pt>
                <c:pt idx="1">
                  <c:v>3.5647058823529392</c:v>
                </c:pt>
                <c:pt idx="2">
                  <c:v>-3.1575757575757599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'Berechnung des EVA'!$H$29</c:f>
              <c:strCache>
                <c:ptCount val="1"/>
                <c:pt idx="0">
                  <c:v>Kumulierter EVA</c:v>
                </c:pt>
              </c:strCache>
            </c:strRef>
          </c:tx>
          <c:val>
            <c:numRef>
              <c:f>'Berechnung des EVA'!$J$29:$L$29</c:f>
              <c:numCache>
                <c:formatCode>General</c:formatCode>
                <c:ptCount val="3"/>
                <c:pt idx="0">
                  <c:v>9.9000000000000021</c:v>
                </c:pt>
                <c:pt idx="1">
                  <c:v>13.464705882352941</c:v>
                </c:pt>
                <c:pt idx="2">
                  <c:v>10.307130124777181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068928"/>
        <c:axId val="73070848"/>
      </c:lineChart>
      <c:catAx>
        <c:axId val="73068928"/>
        <c:scaling>
          <c:orientation val="minMax"/>
        </c:scaling>
        <c:delete val="0"/>
        <c:axPos val="b"/>
        <c:majorTickMark val="out"/>
        <c:minorTickMark val="none"/>
        <c:tickLblPos val="nextTo"/>
        <c:crossAx val="73070848"/>
        <c:crosses val="autoZero"/>
        <c:auto val="1"/>
        <c:lblAlgn val="ctr"/>
        <c:lblOffset val="100"/>
        <c:noMultiLvlLbl val="0"/>
      </c:catAx>
      <c:valAx>
        <c:axId val="73070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30689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'Berechnung des EVA'!$B$9:$C$9</c:f>
              <c:strCache>
                <c:ptCount val="1"/>
                <c:pt idx="0">
                  <c:v>EBIT (€)</c:v>
                </c:pt>
              </c:strCache>
            </c:strRef>
          </c:tx>
          <c:cat>
            <c:strRef>
              <c:f>'Berechnung des EVA'!$D$8:$F$8</c:f>
              <c:strCache>
                <c:ptCount val="3"/>
                <c:pt idx="0">
                  <c:v>Jahr 1</c:v>
                </c:pt>
                <c:pt idx="1">
                  <c:v>Jahr 2</c:v>
                </c:pt>
                <c:pt idx="2">
                  <c:v>Jahr 3</c:v>
                </c:pt>
              </c:strCache>
            </c:strRef>
          </c:cat>
          <c:val>
            <c:numRef>
              <c:f>'Berechnung des EVA'!$D$9:$F$9</c:f>
              <c:numCache>
                <c:formatCode>General</c:formatCode>
                <c:ptCount val="3"/>
                <c:pt idx="0">
                  <c:v>40</c:v>
                </c:pt>
                <c:pt idx="1">
                  <c:v>39</c:v>
                </c:pt>
                <c:pt idx="2">
                  <c:v>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105664"/>
        <c:axId val="103107968"/>
      </c:lineChart>
      <c:catAx>
        <c:axId val="103105664"/>
        <c:scaling>
          <c:orientation val="minMax"/>
        </c:scaling>
        <c:delete val="0"/>
        <c:axPos val="b"/>
        <c:majorTickMark val="out"/>
        <c:minorTickMark val="none"/>
        <c:tickLblPos val="nextTo"/>
        <c:crossAx val="103107968"/>
        <c:crosses val="autoZero"/>
        <c:auto val="1"/>
        <c:lblAlgn val="ctr"/>
        <c:lblOffset val="100"/>
        <c:noMultiLvlLbl val="0"/>
      </c:catAx>
      <c:valAx>
        <c:axId val="103107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31056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Spin" dx="15" fmlaLink="$B$14" max="20" page="10" val="3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64</xdr:row>
      <xdr:rowOff>2</xdr:rowOff>
    </xdr:from>
    <xdr:to>
      <xdr:col>3</xdr:col>
      <xdr:colOff>409575</xdr:colOff>
      <xdr:row>65</xdr:row>
      <xdr:rowOff>97017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5725" y="10267952"/>
          <a:ext cx="2543175" cy="258940"/>
        </a:xfrm>
        <a:prstGeom prst="rect">
          <a:avLst/>
        </a:prstGeom>
        <a:noFill/>
      </xdr:spPr>
    </xdr:pic>
    <xdr:clientData/>
  </xdr:twoCellAnchor>
  <xdr:twoCellAnchor>
    <xdr:from>
      <xdr:col>7</xdr:col>
      <xdr:colOff>0</xdr:colOff>
      <xdr:row>22</xdr:row>
      <xdr:rowOff>1</xdr:rowOff>
    </xdr:from>
    <xdr:to>
      <xdr:col>8</xdr:col>
      <xdr:colOff>609600</xdr:colOff>
      <xdr:row>22</xdr:row>
      <xdr:rowOff>147769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124450" y="3495676"/>
          <a:ext cx="1590675" cy="147768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19050</xdr:colOff>
      <xdr:row>41</xdr:row>
      <xdr:rowOff>76200</xdr:rowOff>
    </xdr:from>
    <xdr:to>
      <xdr:col>14</xdr:col>
      <xdr:colOff>295275</xdr:colOff>
      <xdr:row>58</xdr:row>
      <xdr:rowOff>105837</xdr:rowOff>
    </xdr:to>
    <xdr:pic>
      <xdr:nvPicPr>
        <xdr:cNvPr id="6" name="Grafik 5"/>
        <xdr:cNvPicPr/>
      </xdr:nvPicPr>
      <xdr:blipFill>
        <a:blip xmlns:r="http://schemas.openxmlformats.org/officeDocument/2006/relationships" r:embed="rId3" cstate="print"/>
        <a:srcRect l="28346" t="31004" r="29232" b="39862"/>
        <a:stretch>
          <a:fillRect/>
        </a:stretch>
      </xdr:blipFill>
      <xdr:spPr bwMode="auto">
        <a:xfrm>
          <a:off x="5143500" y="6838950"/>
          <a:ext cx="5810250" cy="31728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53</xdr:row>
      <xdr:rowOff>0</xdr:rowOff>
    </xdr:from>
    <xdr:to>
      <xdr:col>5</xdr:col>
      <xdr:colOff>712125</xdr:colOff>
      <xdr:row>53</xdr:row>
      <xdr:rowOff>131810</xdr:rowOff>
    </xdr:to>
    <xdr:pic>
      <xdr:nvPicPr>
        <xdr:cNvPr id="2064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6200" y="8486775"/>
          <a:ext cx="4284000" cy="131810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34</xdr:row>
      <xdr:rowOff>19050</xdr:rowOff>
    </xdr:from>
    <xdr:to>
      <xdr:col>6</xdr:col>
      <xdr:colOff>7275</xdr:colOff>
      <xdr:row>34</xdr:row>
      <xdr:rowOff>141450</xdr:rowOff>
    </xdr:to>
    <xdr:pic>
      <xdr:nvPicPr>
        <xdr:cNvPr id="2074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5725" y="5495925"/>
          <a:ext cx="4284000" cy="122400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5</xdr:row>
          <xdr:rowOff>152400</xdr:rowOff>
        </xdr:from>
        <xdr:to>
          <xdr:col>10</xdr:col>
          <xdr:colOff>219075</xdr:colOff>
          <xdr:row>6</xdr:row>
          <xdr:rowOff>161925</xdr:rowOff>
        </xdr:to>
        <xdr:sp macro="" textlink="">
          <xdr:nvSpPr>
            <xdr:cNvPr id="2075" name="Spinner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xdr:twoCellAnchor editAs="oneCell">
    <xdr:from>
      <xdr:col>2</xdr:col>
      <xdr:colOff>0</xdr:colOff>
      <xdr:row>0</xdr:row>
      <xdr:rowOff>57150</xdr:rowOff>
    </xdr:from>
    <xdr:to>
      <xdr:col>8</xdr:col>
      <xdr:colOff>657225</xdr:colOff>
      <xdr:row>1</xdr:row>
      <xdr:rowOff>257175</xdr:rowOff>
    </xdr:to>
    <xdr:pic>
      <xdr:nvPicPr>
        <xdr:cNvPr id="10" name="Grafik 4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57150"/>
          <a:ext cx="52863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57150</xdr:rowOff>
    </xdr:from>
    <xdr:to>
      <xdr:col>11</xdr:col>
      <xdr:colOff>428625</xdr:colOff>
      <xdr:row>1</xdr:row>
      <xdr:rowOff>285750</xdr:rowOff>
    </xdr:to>
    <xdr:pic>
      <xdr:nvPicPr>
        <xdr:cNvPr id="11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0600" y="57150"/>
          <a:ext cx="4286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1</xdr:row>
      <xdr:rowOff>142874</xdr:rowOff>
    </xdr:from>
    <xdr:to>
      <xdr:col>14</xdr:col>
      <xdr:colOff>295275</xdr:colOff>
      <xdr:row>30</xdr:row>
      <xdr:rowOff>104775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371474</xdr:colOff>
      <xdr:row>1</xdr:row>
      <xdr:rowOff>85725</xdr:rowOff>
    </xdr:from>
    <xdr:to>
      <xdr:col>14</xdr:col>
      <xdr:colOff>152400</xdr:colOff>
      <xdr:row>30</xdr:row>
      <xdr:rowOff>9525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L80"/>
  <sheetViews>
    <sheetView tabSelected="1" topLeftCell="A3" workbookViewId="0">
      <selection activeCell="I10" sqref="I10"/>
    </sheetView>
  </sheetViews>
  <sheetFormatPr baseColWidth="10" defaultRowHeight="15" x14ac:dyDescent="0.25"/>
  <cols>
    <col min="1" max="1" width="1.28515625" style="3" customWidth="1"/>
    <col min="2" max="2" width="25.5703125" style="3" customWidth="1"/>
    <col min="3" max="3" width="11.140625" style="3" customWidth="1"/>
    <col min="4" max="6" width="10.7109375" style="3" customWidth="1"/>
    <col min="7" max="7" width="11.42578125" style="3"/>
    <col min="8" max="8" width="14.7109375" style="3" customWidth="1"/>
    <col min="9" max="9" width="11.42578125" style="3"/>
    <col min="10" max="10" width="14.7109375" style="3" customWidth="1"/>
    <col min="11" max="11" width="11.42578125" style="3"/>
    <col min="12" max="12" width="7.85546875" style="3" bestFit="1" customWidth="1"/>
    <col min="13" max="16384" width="11.42578125" style="3"/>
  </cols>
  <sheetData>
    <row r="1" spans="1:12" ht="23.25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23.25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.75" customHeight="1" x14ac:dyDescent="0.25">
      <c r="A3" s="5"/>
      <c r="B3" s="6" t="s">
        <v>63</v>
      </c>
      <c r="C3" s="7" t="s">
        <v>36</v>
      </c>
      <c r="D3" s="8"/>
      <c r="E3" s="8" t="s">
        <v>64</v>
      </c>
      <c r="F3" s="8"/>
      <c r="G3" s="8"/>
      <c r="H3" s="8"/>
      <c r="I3" s="5"/>
      <c r="J3" s="5"/>
      <c r="K3" s="8" t="s">
        <v>65</v>
      </c>
      <c r="L3" s="5"/>
    </row>
    <row r="4" spans="1:12" ht="21" x14ac:dyDescent="0.35">
      <c r="E4" s="9" t="s">
        <v>42</v>
      </c>
    </row>
    <row r="5" spans="1:12" x14ac:dyDescent="0.25">
      <c r="B5" s="3" t="s">
        <v>62</v>
      </c>
    </row>
    <row r="7" spans="1:12" x14ac:dyDescent="0.25">
      <c r="B7" s="3" t="s">
        <v>37</v>
      </c>
      <c r="H7" s="3" t="s">
        <v>59</v>
      </c>
      <c r="J7" s="3">
        <f>B14</f>
        <v>3</v>
      </c>
    </row>
    <row r="8" spans="1:12" x14ac:dyDescent="0.25">
      <c r="B8" s="3" t="s">
        <v>10</v>
      </c>
      <c r="C8" s="3" t="s">
        <v>11</v>
      </c>
      <c r="D8" s="3" t="s">
        <v>52</v>
      </c>
      <c r="E8" s="3" t="s">
        <v>53</v>
      </c>
      <c r="F8" s="3" t="s">
        <v>54</v>
      </c>
    </row>
    <row r="9" spans="1:12" x14ac:dyDescent="0.25">
      <c r="B9" s="3" t="s">
        <v>3</v>
      </c>
      <c r="C9" s="3" t="s">
        <v>12</v>
      </c>
      <c r="D9" s="3">
        <v>40</v>
      </c>
      <c r="E9" s="3">
        <v>39</v>
      </c>
      <c r="F9" s="3">
        <v>30</v>
      </c>
      <c r="H9" s="3" t="s">
        <v>14</v>
      </c>
      <c r="K9" s="3" t="s">
        <v>15</v>
      </c>
    </row>
    <row r="10" spans="1:12" x14ac:dyDescent="0.25">
      <c r="B10" s="3" t="s">
        <v>60</v>
      </c>
      <c r="C10" s="3" t="s">
        <v>12</v>
      </c>
      <c r="D10" s="3">
        <v>4</v>
      </c>
      <c r="E10" s="3">
        <v>4</v>
      </c>
      <c r="F10" s="3">
        <v>3</v>
      </c>
      <c r="H10" s="3" t="s">
        <v>16</v>
      </c>
      <c r="I10" s="3">
        <f>IF(J7=1,D13,IF(J7=2,E13,F13))</f>
        <v>190</v>
      </c>
      <c r="J10" s="3" t="s">
        <v>18</v>
      </c>
      <c r="K10" s="3">
        <f>IF(J7=1,D11,IF(J7=2,E11,F11))</f>
        <v>100</v>
      </c>
    </row>
    <row r="11" spans="1:12" x14ac:dyDescent="0.25">
      <c r="B11" s="3" t="s">
        <v>4</v>
      </c>
      <c r="C11" s="3" t="s">
        <v>12</v>
      </c>
      <c r="D11" s="3">
        <v>100</v>
      </c>
      <c r="E11" s="3">
        <v>120</v>
      </c>
      <c r="F11" s="3">
        <v>100</v>
      </c>
    </row>
    <row r="12" spans="1:12" x14ac:dyDescent="0.25">
      <c r="B12" s="3" t="s">
        <v>5</v>
      </c>
      <c r="C12" s="3" t="s">
        <v>12</v>
      </c>
      <c r="D12" s="3">
        <v>200</v>
      </c>
      <c r="E12" s="3">
        <v>220</v>
      </c>
      <c r="F12" s="3">
        <v>230</v>
      </c>
    </row>
    <row r="13" spans="1:12" x14ac:dyDescent="0.25">
      <c r="B13" s="3" t="s">
        <v>6</v>
      </c>
      <c r="C13" s="3" t="s">
        <v>12</v>
      </c>
      <c r="D13" s="3">
        <v>160</v>
      </c>
      <c r="E13" s="3">
        <v>200</v>
      </c>
      <c r="F13" s="3">
        <v>190</v>
      </c>
      <c r="H13" s="3" t="s">
        <v>17</v>
      </c>
      <c r="I13" s="3">
        <f>IF(J7=1,D15,IF(J7=2,E15,F15))</f>
        <v>150</v>
      </c>
      <c r="J13" s="3" t="s">
        <v>19</v>
      </c>
      <c r="K13" s="3">
        <f>IF(J7=1,D12,IF(J7=2,E12,F12))</f>
        <v>230</v>
      </c>
    </row>
    <row r="14" spans="1:12" ht="12.75" hidden="1" customHeight="1" x14ac:dyDescent="0.25">
      <c r="B14" s="3">
        <v>3</v>
      </c>
    </row>
    <row r="15" spans="1:12" x14ac:dyDescent="0.25">
      <c r="B15" s="3" t="s">
        <v>6</v>
      </c>
      <c r="C15" s="3" t="s">
        <v>12</v>
      </c>
      <c r="D15" s="3">
        <v>140</v>
      </c>
      <c r="E15" s="3">
        <v>140</v>
      </c>
      <c r="F15" s="3">
        <v>150</v>
      </c>
    </row>
    <row r="16" spans="1:12" x14ac:dyDescent="0.25">
      <c r="B16" s="3" t="s">
        <v>7</v>
      </c>
      <c r="C16" s="3" t="s">
        <v>12</v>
      </c>
      <c r="D16" s="3">
        <v>30</v>
      </c>
      <c r="E16" s="3">
        <v>20</v>
      </c>
      <c r="F16" s="3">
        <v>20</v>
      </c>
    </row>
    <row r="17" spans="2:12" x14ac:dyDescent="0.25">
      <c r="B17" s="3" t="s">
        <v>8</v>
      </c>
      <c r="C17" s="3" t="s">
        <v>13</v>
      </c>
      <c r="D17" s="3">
        <v>7.0000000000000007E-2</v>
      </c>
      <c r="E17" s="3">
        <v>7.0000000000000007E-2</v>
      </c>
      <c r="F17" s="3">
        <v>7.0000000000000007E-2</v>
      </c>
      <c r="H17" s="3" t="s">
        <v>38</v>
      </c>
      <c r="I17" s="3">
        <f>SUM(I10:I16)</f>
        <v>340</v>
      </c>
      <c r="J17" s="3" t="s">
        <v>38</v>
      </c>
      <c r="K17" s="3">
        <f>SUM(K10:K16)</f>
        <v>330</v>
      </c>
    </row>
    <row r="18" spans="2:12" ht="15.75" customHeight="1" x14ac:dyDescent="0.25">
      <c r="B18" s="3" t="s">
        <v>9</v>
      </c>
      <c r="C18" s="3" t="s">
        <v>13</v>
      </c>
      <c r="D18" s="3">
        <v>0.15</v>
      </c>
      <c r="E18" s="3">
        <v>0.15</v>
      </c>
      <c r="F18" s="3">
        <v>0.15</v>
      </c>
      <c r="H18" s="3" t="str">
        <f>IF(K17-I17=0,"","Summe Aktiva entspicht nicht der Summe Passiva!")</f>
        <v>Summe Aktiva entspicht nicht der Summe Passiva!</v>
      </c>
    </row>
    <row r="19" spans="2:12" x14ac:dyDescent="0.25">
      <c r="B19" s="3" t="s">
        <v>24</v>
      </c>
      <c r="C19" s="3" t="s">
        <v>13</v>
      </c>
      <c r="D19" s="3">
        <v>0</v>
      </c>
      <c r="E19" s="3">
        <v>0</v>
      </c>
      <c r="F19" s="3">
        <v>0</v>
      </c>
      <c r="H19" s="3" t="str">
        <f>IF(J7&gt;=4,"Es stehen keine Daten für den gewählten Zeitraum zur Verfügung!","")</f>
        <v/>
      </c>
    </row>
    <row r="21" spans="2:12" x14ac:dyDescent="0.25">
      <c r="B21" s="3" t="s">
        <v>43</v>
      </c>
      <c r="H21" s="3" t="s">
        <v>33</v>
      </c>
    </row>
    <row r="22" spans="2:12" x14ac:dyDescent="0.25">
      <c r="B22" s="3" t="s">
        <v>10</v>
      </c>
      <c r="C22" s="3" t="s">
        <v>11</v>
      </c>
    </row>
    <row r="23" spans="2:12" x14ac:dyDescent="0.25">
      <c r="B23" s="3" t="s">
        <v>46</v>
      </c>
      <c r="C23" s="3" t="s">
        <v>12</v>
      </c>
      <c r="D23" s="3">
        <v>0</v>
      </c>
      <c r="E23" s="3">
        <v>0</v>
      </c>
      <c r="F23" s="3">
        <v>0</v>
      </c>
    </row>
    <row r="24" spans="2:12" x14ac:dyDescent="0.25">
      <c r="B24" s="3" t="s">
        <v>47</v>
      </c>
      <c r="C24" s="3" t="s">
        <v>12</v>
      </c>
      <c r="D24" s="3">
        <v>0</v>
      </c>
      <c r="E24" s="3">
        <v>0</v>
      </c>
      <c r="F24" s="3">
        <v>0</v>
      </c>
    </row>
    <row r="25" spans="2:12" x14ac:dyDescent="0.25">
      <c r="B25" s="3" t="s">
        <v>44</v>
      </c>
      <c r="C25" s="3" t="s">
        <v>12</v>
      </c>
      <c r="D25" s="3">
        <v>0</v>
      </c>
      <c r="E25" s="3">
        <v>0</v>
      </c>
      <c r="F25" s="3">
        <v>0</v>
      </c>
      <c r="H25" s="3" t="s">
        <v>31</v>
      </c>
      <c r="J25" s="10">
        <f>D48</f>
        <v>36</v>
      </c>
      <c r="K25" s="10">
        <f>E48</f>
        <v>35</v>
      </c>
      <c r="L25" s="10">
        <f>F48</f>
        <v>27</v>
      </c>
    </row>
    <row r="26" spans="2:12" x14ac:dyDescent="0.25">
      <c r="B26" s="3" t="s">
        <v>48</v>
      </c>
      <c r="C26" s="3" t="s">
        <v>12</v>
      </c>
      <c r="D26" s="3">
        <v>0</v>
      </c>
      <c r="E26" s="3">
        <v>0</v>
      </c>
      <c r="F26" s="3">
        <v>0</v>
      </c>
      <c r="H26" s="3" t="s">
        <v>22</v>
      </c>
      <c r="J26" s="10">
        <f>D60</f>
        <v>270</v>
      </c>
      <c r="K26" s="10">
        <f>E60</f>
        <v>320</v>
      </c>
      <c r="L26" s="10">
        <f>F60</f>
        <v>320</v>
      </c>
    </row>
    <row r="27" spans="2:12" x14ac:dyDescent="0.25">
      <c r="B27" s="3" t="s">
        <v>49</v>
      </c>
      <c r="C27" s="3" t="s">
        <v>12</v>
      </c>
      <c r="D27" s="3">
        <v>0</v>
      </c>
      <c r="E27" s="3">
        <v>0</v>
      </c>
      <c r="F27" s="3">
        <v>0</v>
      </c>
      <c r="H27" s="3" t="s">
        <v>28</v>
      </c>
      <c r="J27" s="10">
        <f>D79</f>
        <v>9.6666666666666665E-2</v>
      </c>
      <c r="K27" s="10">
        <f>E79</f>
        <v>9.823529411764706E-2</v>
      </c>
      <c r="L27" s="10">
        <f>F79</f>
        <v>9.4242424242424253E-2</v>
      </c>
    </row>
    <row r="28" spans="2:12" x14ac:dyDescent="0.25">
      <c r="B28" s="3" t="s">
        <v>50</v>
      </c>
      <c r="C28" s="3" t="s">
        <v>12</v>
      </c>
      <c r="D28" s="3">
        <v>0</v>
      </c>
      <c r="E28" s="3">
        <v>0</v>
      </c>
      <c r="F28" s="3">
        <v>0</v>
      </c>
      <c r="H28" s="3" t="s">
        <v>2</v>
      </c>
      <c r="J28" s="10">
        <f>SUM(J25-(J26*J27))</f>
        <v>9.9000000000000021</v>
      </c>
      <c r="K28" s="10">
        <f>SUM(K25-(K26*K27))</f>
        <v>3.5647058823529392</v>
      </c>
      <c r="L28" s="10">
        <f>SUM(L25-(L26*L27))</f>
        <v>-3.1575757575757599</v>
      </c>
    </row>
    <row r="29" spans="2:12" x14ac:dyDescent="0.25">
      <c r="B29" s="3" t="s">
        <v>45</v>
      </c>
      <c r="C29" s="3" t="s">
        <v>12</v>
      </c>
      <c r="D29" s="3">
        <v>0</v>
      </c>
      <c r="E29" s="3">
        <v>0</v>
      </c>
      <c r="F29" s="3">
        <v>0</v>
      </c>
      <c r="H29" s="3" t="s">
        <v>56</v>
      </c>
      <c r="J29" s="10">
        <f>J28</f>
        <v>9.9000000000000021</v>
      </c>
      <c r="K29" s="10">
        <f>J29+K28</f>
        <v>13.464705882352941</v>
      </c>
      <c r="L29" s="10">
        <f>K29+L28</f>
        <v>10.307130124777181</v>
      </c>
    </row>
    <row r="30" spans="2:12" x14ac:dyDescent="0.25">
      <c r="B30" s="3" t="s">
        <v>51</v>
      </c>
      <c r="C30" s="3" t="s">
        <v>12</v>
      </c>
      <c r="D30" s="3">
        <v>0</v>
      </c>
      <c r="E30" s="3">
        <v>0</v>
      </c>
      <c r="F30" s="3">
        <v>0</v>
      </c>
    </row>
    <row r="33" spans="2:8" x14ac:dyDescent="0.25">
      <c r="B33" s="3" t="s">
        <v>29</v>
      </c>
      <c r="H33" s="3" t="s">
        <v>34</v>
      </c>
    </row>
    <row r="35" spans="2:8" x14ac:dyDescent="0.25">
      <c r="H35" s="3" t="s">
        <v>0</v>
      </c>
    </row>
    <row r="36" spans="2:8" x14ac:dyDescent="0.25">
      <c r="H36" s="3" t="s">
        <v>1</v>
      </c>
    </row>
    <row r="37" spans="2:8" x14ac:dyDescent="0.25">
      <c r="B37" s="3" t="s">
        <v>30</v>
      </c>
      <c r="D37" s="3">
        <f>D9</f>
        <v>40</v>
      </c>
      <c r="E37" s="3">
        <f>E9</f>
        <v>39</v>
      </c>
      <c r="F37" s="3">
        <f>F9</f>
        <v>30</v>
      </c>
      <c r="H37" s="3" t="s">
        <v>57</v>
      </c>
    </row>
    <row r="38" spans="2:8" x14ac:dyDescent="0.25">
      <c r="B38" s="3" t="s">
        <v>46</v>
      </c>
      <c r="D38" s="3">
        <f>D23</f>
        <v>0</v>
      </c>
      <c r="E38" s="3">
        <f>E23</f>
        <v>0</v>
      </c>
      <c r="F38" s="3">
        <f>F23</f>
        <v>0</v>
      </c>
      <c r="H38" s="3" t="s">
        <v>58</v>
      </c>
    </row>
    <row r="39" spans="2:8" x14ac:dyDescent="0.25">
      <c r="B39" s="3" t="s">
        <v>47</v>
      </c>
      <c r="D39" s="3">
        <f t="shared" ref="D39:E45" si="0">D24</f>
        <v>0</v>
      </c>
      <c r="E39" s="3">
        <f t="shared" si="0"/>
        <v>0</v>
      </c>
      <c r="F39" s="3">
        <f t="shared" ref="F39" si="1">F24</f>
        <v>0</v>
      </c>
    </row>
    <row r="40" spans="2:8" x14ac:dyDescent="0.25">
      <c r="B40" s="3" t="s">
        <v>44</v>
      </c>
      <c r="D40" s="3">
        <f t="shared" si="0"/>
        <v>0</v>
      </c>
      <c r="E40" s="3">
        <f t="shared" si="0"/>
        <v>0</v>
      </c>
      <c r="F40" s="3">
        <f t="shared" ref="F40" si="2">F25</f>
        <v>0</v>
      </c>
    </row>
    <row r="41" spans="2:8" x14ac:dyDescent="0.25">
      <c r="B41" s="3" t="s">
        <v>48</v>
      </c>
      <c r="D41" s="3">
        <f t="shared" si="0"/>
        <v>0</v>
      </c>
      <c r="E41" s="3">
        <f t="shared" si="0"/>
        <v>0</v>
      </c>
      <c r="F41" s="3">
        <f t="shared" ref="F41" si="3">F26</f>
        <v>0</v>
      </c>
      <c r="H41" s="3" t="s">
        <v>35</v>
      </c>
    </row>
    <row r="42" spans="2:8" x14ac:dyDescent="0.25">
      <c r="B42" s="3" t="s">
        <v>49</v>
      </c>
      <c r="D42" s="3">
        <f t="shared" si="0"/>
        <v>0</v>
      </c>
      <c r="E42" s="3">
        <f t="shared" si="0"/>
        <v>0</v>
      </c>
      <c r="F42" s="3">
        <f t="shared" ref="F42" si="4">F27</f>
        <v>0</v>
      </c>
    </row>
    <row r="43" spans="2:8" x14ac:dyDescent="0.25">
      <c r="B43" s="3" t="s">
        <v>50</v>
      </c>
      <c r="D43" s="3">
        <f t="shared" si="0"/>
        <v>0</v>
      </c>
      <c r="E43" s="3">
        <f t="shared" si="0"/>
        <v>0</v>
      </c>
      <c r="F43" s="3">
        <f t="shared" ref="F43" si="5">F28</f>
        <v>0</v>
      </c>
    </row>
    <row r="44" spans="2:8" x14ac:dyDescent="0.25">
      <c r="B44" s="3" t="s">
        <v>45</v>
      </c>
      <c r="D44" s="3">
        <f t="shared" si="0"/>
        <v>0</v>
      </c>
      <c r="E44" s="3">
        <f t="shared" si="0"/>
        <v>0</v>
      </c>
      <c r="F44" s="3">
        <f t="shared" ref="F44" si="6">F29</f>
        <v>0</v>
      </c>
    </row>
    <row r="45" spans="2:8" x14ac:dyDescent="0.25">
      <c r="B45" s="3" t="s">
        <v>51</v>
      </c>
      <c r="D45" s="3">
        <f t="shared" si="0"/>
        <v>0</v>
      </c>
      <c r="E45" s="3">
        <f t="shared" si="0"/>
        <v>0</v>
      </c>
      <c r="F45" s="3">
        <f t="shared" ref="F45" si="7">F30</f>
        <v>0</v>
      </c>
    </row>
    <row r="46" spans="2:8" x14ac:dyDescent="0.25">
      <c r="B46" s="3" t="s">
        <v>32</v>
      </c>
      <c r="D46" s="3">
        <f>-(D10)</f>
        <v>-4</v>
      </c>
      <c r="E46" s="3">
        <f>-(E10)</f>
        <v>-4</v>
      </c>
      <c r="F46" s="3">
        <f>-(F10)</f>
        <v>-3</v>
      </c>
    </row>
    <row r="48" spans="2:8" x14ac:dyDescent="0.25">
      <c r="B48" s="3" t="s">
        <v>31</v>
      </c>
      <c r="D48" s="3">
        <f>SUM(D37:D46)</f>
        <v>36</v>
      </c>
      <c r="E48" s="3">
        <f>SUM(E37:E46)</f>
        <v>35</v>
      </c>
      <c r="F48" s="3">
        <f>SUM(F37:F46)</f>
        <v>27</v>
      </c>
    </row>
    <row r="49" spans="2:6" ht="8.1" customHeight="1" x14ac:dyDescent="0.25"/>
    <row r="52" spans="2:6" x14ac:dyDescent="0.25">
      <c r="B52" s="3" t="s">
        <v>20</v>
      </c>
    </row>
    <row r="56" spans="2:6" x14ac:dyDescent="0.25">
      <c r="B56" s="3" t="s">
        <v>16</v>
      </c>
      <c r="D56" s="3">
        <f t="shared" ref="D56:F56" si="8">D13</f>
        <v>160</v>
      </c>
      <c r="E56" s="3">
        <f t="shared" si="8"/>
        <v>200</v>
      </c>
      <c r="F56" s="3">
        <f t="shared" si="8"/>
        <v>190</v>
      </c>
    </row>
    <row r="57" spans="2:6" x14ac:dyDescent="0.25">
      <c r="B57" s="3" t="s">
        <v>61</v>
      </c>
      <c r="D57" s="3">
        <f>D15</f>
        <v>140</v>
      </c>
      <c r="E57" s="3">
        <f>E15</f>
        <v>140</v>
      </c>
      <c r="F57" s="3">
        <f>F15</f>
        <v>150</v>
      </c>
    </row>
    <row r="58" spans="2:6" x14ac:dyDescent="0.25">
      <c r="B58" s="3" t="s">
        <v>21</v>
      </c>
      <c r="D58" s="3">
        <f>SUM(D16*(-1))</f>
        <v>-30</v>
      </c>
      <c r="E58" s="3">
        <f>SUM(E16*(-1))</f>
        <v>-20</v>
      </c>
      <c r="F58" s="3">
        <f>SUM(F16*(-1))</f>
        <v>-20</v>
      </c>
    </row>
    <row r="60" spans="2:6" x14ac:dyDescent="0.25">
      <c r="B60" s="3" t="s">
        <v>22</v>
      </c>
      <c r="D60" s="3">
        <f>SUM(D56:D59)</f>
        <v>270</v>
      </c>
      <c r="E60" s="3">
        <f>SUM(E56:E59)</f>
        <v>320</v>
      </c>
      <c r="F60" s="3">
        <f>SUM(F56:F59)</f>
        <v>320</v>
      </c>
    </row>
    <row r="61" spans="2:6" ht="8.1" customHeight="1" x14ac:dyDescent="0.25"/>
    <row r="63" spans="2:6" x14ac:dyDescent="0.25">
      <c r="B63" s="3" t="s">
        <v>23</v>
      </c>
    </row>
    <row r="65" spans="2:8" x14ac:dyDescent="0.25">
      <c r="H65" s="3" t="s">
        <v>39</v>
      </c>
    </row>
    <row r="66" spans="2:8" x14ac:dyDescent="0.25">
      <c r="H66" s="3" t="s">
        <v>41</v>
      </c>
    </row>
    <row r="67" spans="2:8" x14ac:dyDescent="0.25">
      <c r="H67" s="3" t="s">
        <v>40</v>
      </c>
    </row>
    <row r="68" spans="2:8" x14ac:dyDescent="0.25">
      <c r="B68" s="3" t="s">
        <v>25</v>
      </c>
      <c r="D68" s="3">
        <f>D18</f>
        <v>0.15</v>
      </c>
      <c r="E68" s="3">
        <f>E18</f>
        <v>0.15</v>
      </c>
      <c r="F68" s="3">
        <f>F18</f>
        <v>0.15</v>
      </c>
    </row>
    <row r="69" spans="2:8" x14ac:dyDescent="0.25">
      <c r="B69" s="3" t="s">
        <v>18</v>
      </c>
      <c r="D69" s="3">
        <f>D11</f>
        <v>100</v>
      </c>
      <c r="E69" s="3">
        <f>E11</f>
        <v>120</v>
      </c>
      <c r="F69" s="3">
        <f>F11</f>
        <v>100</v>
      </c>
    </row>
    <row r="70" spans="2:8" x14ac:dyDescent="0.25">
      <c r="B70" s="3" t="s">
        <v>26</v>
      </c>
      <c r="D70" s="3">
        <f>D11+D12</f>
        <v>300</v>
      </c>
      <c r="E70" s="3">
        <f>E11+E12</f>
        <v>340</v>
      </c>
      <c r="F70" s="3">
        <f>F11+F12</f>
        <v>330</v>
      </c>
    </row>
    <row r="71" spans="2:8" x14ac:dyDescent="0.25">
      <c r="B71" s="3" t="s">
        <v>55</v>
      </c>
      <c r="D71" s="3">
        <f>SUM(D68*(D69/D70))</f>
        <v>4.9999999999999996E-2</v>
      </c>
      <c r="E71" s="3">
        <f>SUM(E68*(E69/E70))</f>
        <v>5.2941176470588235E-2</v>
      </c>
      <c r="F71" s="3">
        <f>SUM(F68*(F69/F70))</f>
        <v>4.5454545454545456E-2</v>
      </c>
    </row>
    <row r="73" spans="2:8" x14ac:dyDescent="0.25">
      <c r="B73" s="3" t="s">
        <v>27</v>
      </c>
      <c r="D73" s="3">
        <f>D17</f>
        <v>7.0000000000000007E-2</v>
      </c>
      <c r="E73" s="3">
        <f>E17</f>
        <v>7.0000000000000007E-2</v>
      </c>
      <c r="F73" s="3">
        <f>F17</f>
        <v>7.0000000000000007E-2</v>
      </c>
    </row>
    <row r="74" spans="2:8" x14ac:dyDescent="0.25">
      <c r="B74" s="3" t="s">
        <v>19</v>
      </c>
      <c r="D74" s="3">
        <f>D12</f>
        <v>200</v>
      </c>
      <c r="E74" s="3">
        <f>E12</f>
        <v>220</v>
      </c>
      <c r="F74" s="3">
        <f>F12</f>
        <v>230</v>
      </c>
    </row>
    <row r="75" spans="2:8" x14ac:dyDescent="0.25">
      <c r="B75" s="3" t="s">
        <v>26</v>
      </c>
      <c r="D75" s="3">
        <f>D70</f>
        <v>300</v>
      </c>
      <c r="E75" s="3">
        <f>E70</f>
        <v>340</v>
      </c>
      <c r="F75" s="3">
        <f>F70</f>
        <v>330</v>
      </c>
    </row>
    <row r="76" spans="2:8" x14ac:dyDescent="0.25">
      <c r="B76" s="3" t="s">
        <v>24</v>
      </c>
      <c r="D76" s="3">
        <f>D19</f>
        <v>0</v>
      </c>
      <c r="E76" s="3">
        <f>E19</f>
        <v>0</v>
      </c>
      <c r="F76" s="3">
        <f>F19</f>
        <v>0</v>
      </c>
    </row>
    <row r="77" spans="2:8" x14ac:dyDescent="0.25">
      <c r="D77" s="3">
        <f>SUM(D73*(1-D76)*(D74/D75))</f>
        <v>4.6666666666666669E-2</v>
      </c>
      <c r="E77" s="3">
        <f>SUM(E73*(1-E76)*(E74/E75))</f>
        <v>4.5294117647058832E-2</v>
      </c>
      <c r="F77" s="3">
        <f>SUM(F73*(1-F76)*(F74/F75))</f>
        <v>4.8787878787878797E-2</v>
      </c>
    </row>
    <row r="78" spans="2:8" ht="4.5" customHeight="1" x14ac:dyDescent="0.25"/>
    <row r="79" spans="2:8" x14ac:dyDescent="0.25">
      <c r="B79" s="3" t="s">
        <v>28</v>
      </c>
      <c r="D79" s="3">
        <f>SUM(D77+D71)</f>
        <v>9.6666666666666665E-2</v>
      </c>
      <c r="E79" s="3">
        <f>SUM(E77+E71)</f>
        <v>9.823529411764706E-2</v>
      </c>
      <c r="F79" s="3">
        <f>SUM(F77+F71)</f>
        <v>9.4242424242424253E-2</v>
      </c>
    </row>
    <row r="80" spans="2:8" ht="8.1" customHeight="1" x14ac:dyDescent="0.25"/>
  </sheetData>
  <sheetProtection password="DEC7" sheet="1" objects="1" scenarios="1"/>
  <pageMargins left="0.7" right="0.7" top="0.78740157499999996" bottom="0.78740157499999996" header="0.3" footer="0.3"/>
  <pageSetup paperSize="9" orientation="portrait" r:id="rId1"/>
  <ignoredErrors>
    <ignoredError sqref="I10:I17 K10:K17 H19:K19 H18 J18:K18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75" r:id="rId4" name="Spinner 27">
              <controlPr locked="0" defaultSize="0" autoPict="0">
                <anchor moveWithCells="1" sizeWithCells="1">
                  <from>
                    <xdr:col>10</xdr:col>
                    <xdr:colOff>9525</xdr:colOff>
                    <xdr:row>5</xdr:row>
                    <xdr:rowOff>152400</xdr:rowOff>
                  </from>
                  <to>
                    <xdr:col>10</xdr:col>
                    <xdr:colOff>219075</xdr:colOff>
                    <xdr:row>6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P10" sqref="P10"/>
    </sheetView>
  </sheetViews>
  <sheetFormatPr baseColWidth="10" defaultRowHeight="15" x14ac:dyDescent="0.25"/>
  <cols>
    <col min="1" max="16384" width="11.42578125" style="1"/>
  </cols>
  <sheetData>
    <row r="2" spans="2:2" ht="15.75" x14ac:dyDescent="0.25">
      <c r="B2" s="2"/>
    </row>
  </sheetData>
  <sheetProtection sheet="1" objects="1" scenarios="1"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6" sqref="O6"/>
    </sheetView>
  </sheetViews>
  <sheetFormatPr baseColWidth="10" defaultRowHeight="15" x14ac:dyDescent="0.25"/>
  <cols>
    <col min="1" max="16384" width="11.42578125" style="1"/>
  </cols>
  <sheetData/>
  <sheetProtection sheet="1" objects="1" scenarios="1"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Berechnung des EVA</vt:lpstr>
      <vt:lpstr>EVA Entwicklung</vt:lpstr>
      <vt:lpstr>EBIT Entwicklung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2006-09-21T08:52:22Z</dcterms:created>
  <dcterms:modified xsi:type="dcterms:W3CDTF">2013-01-04T18:29:34Z</dcterms:modified>
</cp:coreProperties>
</file>