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1595" windowHeight="8445" activeTab="2"/>
  </bookViews>
  <sheets>
    <sheet name="Info" sheetId="1" r:id="rId1"/>
    <sheet name="Bestellannahmeformular" sheetId="3" r:id="rId2"/>
    <sheet name="Artikelliste" sheetId="2" r:id="rId3"/>
  </sheets>
  <definedNames>
    <definedName name="MwSt">Bestellannahmeformular!$AM$10</definedName>
    <definedName name="Warngr">Bestellannahmeformular!$AM$12</definedName>
  </definedNames>
  <calcPr calcId="145621"/>
</workbook>
</file>

<file path=xl/calcChain.xml><?xml version="1.0" encoding="utf-8"?>
<calcChain xmlns="http://schemas.openxmlformats.org/spreadsheetml/2006/main">
  <c r="AV21" i="3" l="1"/>
  <c r="AV22" i="3"/>
  <c r="AV23" i="3"/>
  <c r="AV24" i="3"/>
  <c r="AV25" i="3"/>
  <c r="AV26" i="3"/>
  <c r="AV27" i="3"/>
  <c r="AV28" i="3"/>
  <c r="AV29" i="3"/>
  <c r="AV30" i="3"/>
  <c r="K16" i="3"/>
  <c r="K17" i="3"/>
  <c r="K18" i="3"/>
  <c r="AJ30" i="2"/>
  <c r="AJ29" i="2"/>
  <c r="AJ28" i="2"/>
  <c r="AJ27" i="2"/>
  <c r="AJ26" i="2"/>
  <c r="AJ25" i="2"/>
  <c r="AJ24" i="2"/>
  <c r="AJ23" i="2"/>
  <c r="AJ22" i="2"/>
  <c r="AJ21" i="2"/>
  <c r="AJ20" i="2"/>
  <c r="AJ19" i="2"/>
  <c r="AJ18" i="2"/>
  <c r="AJ17" i="2"/>
  <c r="AW21" i="3"/>
  <c r="AW22" i="3"/>
  <c r="AW23" i="3"/>
  <c r="AW24" i="3"/>
  <c r="AW25" i="3"/>
  <c r="AW26" i="3"/>
  <c r="AW27" i="3"/>
  <c r="AW28" i="3"/>
  <c r="AW29" i="3"/>
  <c r="AW30" i="3"/>
  <c r="AT21" i="3"/>
  <c r="AT22" i="3"/>
  <c r="AT23" i="3"/>
  <c r="AT24" i="3"/>
  <c r="AT25" i="3"/>
  <c r="AT26" i="3"/>
  <c r="AT27" i="3"/>
  <c r="AT28" i="3"/>
  <c r="AT29" i="3"/>
  <c r="AT30" i="3"/>
  <c r="AP17" i="3"/>
  <c r="AP18" i="3"/>
  <c r="AV18" i="3" s="1"/>
  <c r="AP19" i="3"/>
  <c r="AP20" i="3"/>
  <c r="AP21" i="3"/>
  <c r="AP22" i="3"/>
  <c r="AP23" i="3"/>
  <c r="AP24" i="3"/>
  <c r="AP25" i="3"/>
  <c r="AP26" i="3"/>
  <c r="AP27" i="3"/>
  <c r="AP28" i="3"/>
  <c r="AP29" i="3"/>
  <c r="AP30" i="3"/>
  <c r="AP16" i="3"/>
  <c r="AL17" i="3"/>
  <c r="AT17" i="3" s="1"/>
  <c r="AL18" i="3"/>
  <c r="AT18" i="3" s="1"/>
  <c r="AL19" i="3"/>
  <c r="AT19" i="3" s="1"/>
  <c r="AL20" i="3"/>
  <c r="AT20" i="3" s="1"/>
  <c r="AL21" i="3"/>
  <c r="AL22" i="3"/>
  <c r="AL23" i="3"/>
  <c r="AL24" i="3"/>
  <c r="AL25" i="3"/>
  <c r="AL26" i="3"/>
  <c r="AL27" i="3"/>
  <c r="AL28" i="3"/>
  <c r="AL29" i="3"/>
  <c r="AL30" i="3"/>
  <c r="AL16" i="3"/>
  <c r="AT16" i="3" s="1"/>
  <c r="AI24" i="3"/>
  <c r="AI25" i="3"/>
  <c r="AI26" i="3"/>
  <c r="AI27" i="3"/>
  <c r="AI28" i="3"/>
  <c r="AI29" i="3"/>
  <c r="AI30" i="3"/>
  <c r="AF17" i="3"/>
  <c r="AI17" i="3" s="1"/>
  <c r="AF18" i="3"/>
  <c r="AI18" i="3" s="1"/>
  <c r="AF19" i="3"/>
  <c r="AI19" i="3" s="1"/>
  <c r="AF20" i="3"/>
  <c r="AI20" i="3" s="1"/>
  <c r="AF21" i="3"/>
  <c r="AI21" i="3" s="1"/>
  <c r="AF22" i="3"/>
  <c r="AI22" i="3" s="1"/>
  <c r="AF23" i="3"/>
  <c r="AI23" i="3" s="1"/>
  <c r="AF24" i="3"/>
  <c r="AF25" i="3"/>
  <c r="AF26" i="3"/>
  <c r="AF27" i="3"/>
  <c r="AF28" i="3"/>
  <c r="AF29" i="3"/>
  <c r="AF30" i="3"/>
  <c r="AF16" i="3"/>
  <c r="AI16" i="3" s="1"/>
  <c r="K19" i="3"/>
  <c r="K20" i="3"/>
  <c r="K21" i="3"/>
  <c r="K22" i="3"/>
  <c r="K23" i="3"/>
  <c r="K24" i="3"/>
  <c r="K25" i="3"/>
  <c r="K26" i="3"/>
  <c r="K27" i="3"/>
  <c r="K28" i="3"/>
  <c r="K29" i="3"/>
  <c r="K30" i="3"/>
  <c r="AJ12" i="2"/>
  <c r="AJ13" i="2"/>
  <c r="AJ14" i="2"/>
  <c r="AJ15" i="2"/>
  <c r="AJ16" i="2"/>
  <c r="AJ11" i="2"/>
  <c r="B2" i="3"/>
  <c r="G2" i="3"/>
  <c r="L2" i="3"/>
  <c r="B2" i="2"/>
  <c r="G2" i="2"/>
  <c r="L2" i="2"/>
  <c r="B5" i="3"/>
  <c r="B5" i="2"/>
  <c r="AV16" i="3" l="1"/>
  <c r="AV19" i="3"/>
  <c r="AV17" i="3"/>
  <c r="AV20" i="3"/>
  <c r="AW20" i="3"/>
  <c r="AW18" i="3"/>
  <c r="AW17" i="3"/>
  <c r="AW19" i="3"/>
  <c r="AW16" i="3"/>
  <c r="AF32" i="3"/>
  <c r="AF33" i="3" s="1"/>
  <c r="AF34" i="3" s="1"/>
</calcChain>
</file>

<file path=xl/sharedStrings.xml><?xml version="1.0" encoding="utf-8"?>
<sst xmlns="http://schemas.openxmlformats.org/spreadsheetml/2006/main" count="59" uniqueCount="55">
  <si>
    <t xml:space="preserve"> Eingabefelder</t>
  </si>
  <si>
    <t xml:space="preserve"> Ausgabefelder</t>
  </si>
  <si>
    <t xml:space="preserve"> Alle Angaben ohne Gewähr</t>
  </si>
  <si>
    <t>Kunden Nr.:</t>
  </si>
  <si>
    <t>Name:</t>
  </si>
  <si>
    <t>Bestell-Nr.:</t>
  </si>
  <si>
    <t>Vorname:</t>
  </si>
  <si>
    <t>Str./HausNr.:</t>
  </si>
  <si>
    <t>PLZ/Ort:</t>
  </si>
  <si>
    <t>Lfd Nr</t>
  </si>
  <si>
    <t>Artikel Nr.:</t>
  </si>
  <si>
    <t>Stück</t>
  </si>
  <si>
    <t>Produktbeschreibung</t>
  </si>
  <si>
    <t xml:space="preserve">EPreis </t>
  </si>
  <si>
    <t>GPreis</t>
  </si>
  <si>
    <t>Bestellannahmeformular</t>
  </si>
  <si>
    <t>Artikel Nr</t>
  </si>
  <si>
    <t>Bestand</t>
  </si>
  <si>
    <t>Lieferzeit</t>
  </si>
  <si>
    <t>Verfügbarkeit</t>
  </si>
  <si>
    <t>Ist-Bestand</t>
  </si>
  <si>
    <t>Soll-Bestand</t>
  </si>
  <si>
    <t>Nettopreis</t>
  </si>
  <si>
    <t>(Tage)</t>
  </si>
  <si>
    <t>(Datum)</t>
  </si>
  <si>
    <t>Mehrwertsteuer</t>
  </si>
  <si>
    <t>Nettoverkaufspreis</t>
  </si>
  <si>
    <t>+Mehrwertsteuer</t>
  </si>
  <si>
    <t>Bruttoverkaufspreis</t>
  </si>
  <si>
    <t>Sollbestand</t>
  </si>
  <si>
    <t>Istbestand</t>
  </si>
  <si>
    <t>Meldebestand</t>
  </si>
  <si>
    <t>Warngrenze</t>
  </si>
  <si>
    <t xml:space="preserve">Bürgerliches Gesetzbuch BGB </t>
  </si>
  <si>
    <t xml:space="preserve">Kostenrechnung und Kostenanalyse </t>
  </si>
  <si>
    <t>Grundlagen der Finanzierung und Investition</t>
  </si>
  <si>
    <t>VWL Grundwissen</t>
  </si>
  <si>
    <t>Handelsgesetzbuch: HGB</t>
  </si>
  <si>
    <t>Eiführung in das Controlling</t>
  </si>
  <si>
    <t>Basiswissen Rechnungswesen</t>
  </si>
  <si>
    <t>Marketing: Einführung in Theorie und Praxis</t>
  </si>
  <si>
    <t>Direktmarketing: Im Dialog mit dem Kunden</t>
  </si>
  <si>
    <t>Betriebliche Steuern: Bilanzsteuerrecht</t>
  </si>
  <si>
    <t>Formularsammlung für Rechtsanwaltsfachangestellte</t>
  </si>
  <si>
    <t>Strafgesetzbuch StGB</t>
  </si>
  <si>
    <t>Englische Grammatik</t>
  </si>
  <si>
    <t>PONS Grammatik kurz &amp; bündig Englisch</t>
  </si>
  <si>
    <t>Zivilrecht: Wirtschaftsrecht</t>
  </si>
  <si>
    <t>Produktionswirtschaft</t>
  </si>
  <si>
    <t>Materialwirtschaft und Logistik</t>
  </si>
  <si>
    <t>Business-to-Business-Marketing</t>
  </si>
  <si>
    <t>Buchhaltung und Jahresabschluss</t>
  </si>
  <si>
    <t>Grundzüge der Volkswirtschftslehre</t>
  </si>
  <si>
    <t>Das Bestellannahmeformular ist eine Hilfe für den Anbieter Bestellungen zu erfassen. Durch die Eingabe der gewünschten Artikelnummer und der Anzahl der Bestellungen werden die zusätzlichen Daten wie die Produktbeschreibung, der Einzel-und der Gesamtpreis automatisch aufgeführt. Durch den Soll- Ist- und Meldebestand wird die Verfügbarkeit berechnet. Wenn die Ware sofort lieferbar ist erscheint in dem Feld Verfügbarkeit der Schriftzug Ok. Wird die Menge auf dem Lager kritisch, da der Soll-Bestand höher ist als der Ist-Bestand erscheint in dem Feld Verfügbarkeit der Schriftzug Lagerbestand kritisch.  Erscheint die Meldung Warnung, bedeutet dieses, dass die gewünschte Menge nicht mehr auf dem Lager vorhanden ist und nachbestellt werden muss. Es wird ausgerechnet wann die Ware wieder vorrätig ist. Der gesamte Nettopreis der Bestellungen plus die Mehrwertsteuer ergeben den Gesamtbetrag den der Kunde zu entrichten hat, dieses ist ebenfalls im Bestellannahmeformular zu ersehen.</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</si>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</sst>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b/>
      <sz val="18"/>
      <name val="Arial"/>
      <family val="2"/>
    </font>
    <font>
      <b/>
      <i/>
      <sz val="10"/>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rgb="FFFFFFF0"/>
        <bgColor indexed="64"/>
      </patternFill>
    </fill>
    <fill>
      <patternFill patternType="solid">
        <fgColor rgb="FF006699"/>
        <bgColor indexed="64"/>
      </patternFill>
    </fill>
    <fill>
      <patternFill patternType="solid">
        <fgColor theme="0"/>
        <bgColor indexed="64"/>
      </patternFill>
    </fill>
    <fill>
      <patternFill patternType="solid">
        <fgColor theme="0" tint="-0.24994659260841701"/>
        <bgColor indexed="64"/>
      </patternFill>
    </fill>
    <fill>
      <patternFill patternType="solid">
        <fgColor them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79998168889431442"/>
        <bgColor indexed="64"/>
      </patternFill>
    </fill>
  </fills>
  <borders count="1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5" fillId="0" borderId="0"/>
    <xf numFmtId="0" fontId="3" fillId="0" borderId="0"/>
  </cellStyleXfs>
  <cellXfs count="119">
    <xf numFmtId="0" fontId="0" fillId="0" borderId="0" xfId="0"/>
    <xf numFmtId="0" fontId="4" fillId="2" borderId="0" xfId="1" applyFont="1" applyFill="1" applyAlignment="1">
      <alignment horizontal="left" indent="1"/>
    </xf>
    <xf numFmtId="0" fontId="0" fillId="2" borderId="0" xfId="0" applyFill="1"/>
    <xf numFmtId="0" fontId="0" fillId="2" borderId="0" xfId="0" applyFill="1" applyAlignment="1"/>
    <xf numFmtId="0" fontId="2" fillId="2" borderId="0" xfId="0" applyFont="1" applyFill="1" applyAlignment="1">
      <alignment horizontal="left" indent="1"/>
    </xf>
    <xf numFmtId="0" fontId="2" fillId="2" borderId="0" xfId="2" applyFont="1" applyFill="1" applyBorder="1" applyAlignment="1">
      <alignment horizontal="left" indent="1"/>
    </xf>
    <xf numFmtId="0" fontId="2" fillId="3" borderId="0" xfId="2" applyFont="1" applyFill="1" applyBorder="1" applyAlignment="1">
      <alignment horizontal="center" vertical="center"/>
    </xf>
    <xf numFmtId="0" fontId="9" fillId="2" borderId="0" xfId="0" applyFont="1" applyFill="1" applyAlignment="1"/>
    <xf numFmtId="0" fontId="6" fillId="2" borderId="0" xfId="0" applyFont="1" applyFill="1"/>
    <xf numFmtId="0" fontId="7" fillId="2" borderId="0" xfId="0" applyFont="1" applyFill="1"/>
    <xf numFmtId="0" fontId="2" fillId="2" borderId="0" xfId="0" applyFont="1" applyFill="1" applyAlignment="1">
      <alignment horizontal="center" vertical="center"/>
    </xf>
    <xf numFmtId="0" fontId="2" fillId="2" borderId="0" xfId="2" applyFont="1" applyFill="1" applyBorder="1" applyAlignment="1">
      <alignment horizontal="center" vertical="center"/>
    </xf>
    <xf numFmtId="0" fontId="9" fillId="2" borderId="0" xfId="0" applyFont="1" applyFill="1" applyAlignment="1" applyProtection="1">
      <alignment vertical="top" wrapText="1"/>
      <protection locked="0"/>
    </xf>
    <xf numFmtId="0" fontId="9" fillId="4" borderId="0" xfId="0" applyFont="1" applyFill="1" applyAlignment="1"/>
    <xf numFmtId="0" fontId="3" fillId="2" borderId="0" xfId="0" applyFont="1" applyFill="1"/>
    <xf numFmtId="0" fontId="3" fillId="0" borderId="0" xfId="0" applyFont="1"/>
    <xf numFmtId="0" fontId="9" fillId="5" borderId="0" xfId="0" applyFont="1" applyFill="1" applyAlignment="1"/>
    <xf numFmtId="0" fontId="9" fillId="5" borderId="0" xfId="0" applyFont="1" applyFill="1" applyAlignment="1" applyProtection="1">
      <alignment vertical="top" wrapText="1"/>
      <protection locked="0"/>
    </xf>
    <xf numFmtId="0" fontId="9" fillId="5" borderId="0" xfId="0" applyFont="1" applyFill="1" applyAlignment="1">
      <alignment vertical="top" wrapText="1"/>
    </xf>
    <xf numFmtId="0" fontId="6" fillId="6" borderId="0" xfId="0" applyFont="1" applyFill="1"/>
    <xf numFmtId="0" fontId="7" fillId="6" borderId="0" xfId="0" applyFont="1" applyFill="1"/>
    <xf numFmtId="0" fontId="8" fillId="6" borderId="0" xfId="0" applyFont="1" applyFill="1"/>
    <xf numFmtId="0" fontId="2" fillId="8" borderId="0" xfId="0" applyFont="1" applyFill="1" applyAlignment="1">
      <alignment horizontal="center" vertical="center"/>
    </xf>
    <xf numFmtId="0" fontId="9" fillId="5" borderId="2" xfId="0" applyFont="1" applyFill="1" applyBorder="1" applyAlignment="1"/>
    <xf numFmtId="0" fontId="9" fillId="5" borderId="0" xfId="0" applyFont="1" applyFill="1" applyBorder="1" applyAlignment="1"/>
    <xf numFmtId="0" fontId="0" fillId="5" borderId="0" xfId="0" applyFill="1" applyBorder="1"/>
    <xf numFmtId="0" fontId="11" fillId="5" borderId="0" xfId="0" applyFont="1" applyFill="1" applyBorder="1"/>
    <xf numFmtId="0" fontId="3" fillId="5" borderId="0" xfId="0" applyFont="1" applyFill="1" applyBorder="1"/>
    <xf numFmtId="0" fontId="9" fillId="5" borderId="0" xfId="0" applyFont="1" applyFill="1" applyBorder="1" applyAlignment="1" applyProtection="1">
      <alignment vertical="top" wrapText="1"/>
      <protection locked="0"/>
    </xf>
    <xf numFmtId="0" fontId="9" fillId="5" borderId="0" xfId="0" applyFont="1" applyFill="1" applyBorder="1" applyAlignment="1">
      <alignment vertical="top" wrapText="1"/>
    </xf>
    <xf numFmtId="0" fontId="3" fillId="2" borderId="0" xfId="0" applyFont="1" applyFill="1" applyBorder="1"/>
    <xf numFmtId="0" fontId="2" fillId="11" borderId="0" xfId="2" applyFont="1" applyFill="1" applyBorder="1" applyAlignment="1">
      <alignment horizontal="center" vertical="center"/>
    </xf>
    <xf numFmtId="0" fontId="3" fillId="2" borderId="9" xfId="0" applyFont="1" applyFill="1" applyBorder="1"/>
    <xf numFmtId="14" fontId="3" fillId="2" borderId="9" xfId="0" applyNumberFormat="1" applyFont="1" applyFill="1" applyBorder="1"/>
    <xf numFmtId="164" fontId="3" fillId="2" borderId="9" xfId="0" applyNumberFormat="1" applyFont="1" applyFill="1" applyBorder="1"/>
    <xf numFmtId="1" fontId="3" fillId="11" borderId="9" xfId="0" applyNumberFormat="1" applyFont="1" applyFill="1" applyBorder="1"/>
    <xf numFmtId="14" fontId="3" fillId="11" borderId="9" xfId="0" applyNumberFormat="1" applyFont="1" applyFill="1" applyBorder="1"/>
    <xf numFmtId="0" fontId="3" fillId="5" borderId="0" xfId="0" applyFont="1" applyFill="1"/>
    <xf numFmtId="0" fontId="0" fillId="5" borderId="0" xfId="0" applyFill="1"/>
    <xf numFmtId="0" fontId="2" fillId="2" borderId="0" xfId="0" applyFont="1" applyFill="1" applyAlignment="1">
      <alignment vertical="center"/>
    </xf>
    <xf numFmtId="0" fontId="8" fillId="5" borderId="0" xfId="0" applyFont="1" applyFill="1"/>
    <xf numFmtId="0" fontId="2" fillId="5" borderId="0" xfId="0" applyFont="1" applyFill="1" applyAlignment="1">
      <alignment vertical="center"/>
    </xf>
    <xf numFmtId="0" fontId="9" fillId="5" borderId="0" xfId="0" applyFont="1" applyFill="1" applyBorder="1" applyAlignment="1"/>
    <xf numFmtId="0" fontId="1" fillId="5" borderId="0" xfId="0" applyFont="1" applyFill="1" applyAlignment="1">
      <alignment vertical="center"/>
    </xf>
    <xf numFmtId="0" fontId="2" fillId="8" borderId="0" xfId="0" applyFont="1" applyFill="1" applyAlignment="1">
      <alignment horizontal="left" vertical="center"/>
    </xf>
    <xf numFmtId="0" fontId="2" fillId="3" borderId="0" xfId="2" applyFont="1" applyFill="1" applyBorder="1" applyAlignment="1">
      <alignment horizontal="left" vertical="center"/>
    </xf>
    <xf numFmtId="0" fontId="0" fillId="7" borderId="9" xfId="0" applyFill="1" applyBorder="1" applyAlignment="1"/>
    <xf numFmtId="0" fontId="3" fillId="9" borderId="9" xfId="0" applyFont="1" applyFill="1" applyBorder="1"/>
    <xf numFmtId="0" fontId="2" fillId="2" borderId="0" xfId="2" applyFont="1" applyFill="1" applyBorder="1" applyAlignment="1">
      <alignment horizontal="left" vertical="center"/>
    </xf>
    <xf numFmtId="0" fontId="2" fillId="2" borderId="0" xfId="0" applyFont="1" applyFill="1" applyAlignment="1">
      <alignment horizontal="left" vertical="center"/>
    </xf>
    <xf numFmtId="0" fontId="2" fillId="5" borderId="0" xfId="0" applyFont="1" applyFill="1" applyAlignment="1">
      <alignment horizontal="left" vertical="center"/>
    </xf>
    <xf numFmtId="0" fontId="0" fillId="0" borderId="9" xfId="0"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0" fillId="0" borderId="8" xfId="0" applyFill="1" applyBorder="1" applyAlignment="1">
      <alignment horizontal="center"/>
    </xf>
    <xf numFmtId="0" fontId="0" fillId="0" borderId="11" xfId="0" applyFill="1" applyBorder="1" applyAlignment="1">
      <alignment horizontal="center"/>
    </xf>
    <xf numFmtId="0" fontId="9" fillId="5" borderId="9" xfId="0" applyFont="1" applyFill="1" applyBorder="1" applyAlignment="1"/>
    <xf numFmtId="1" fontId="9" fillId="9" borderId="9" xfId="0" applyNumberFormat="1" applyFont="1" applyFill="1" applyBorder="1" applyAlignment="1" applyProtection="1">
      <alignment horizontal="right" vertical="top" wrapText="1"/>
      <protection locked="0"/>
    </xf>
    <xf numFmtId="0" fontId="9" fillId="11" borderId="9" xfId="0" applyFont="1" applyFill="1" applyBorder="1" applyAlignment="1" applyProtection="1">
      <alignment horizontal="left" vertical="top" wrapText="1"/>
      <protection locked="0"/>
    </xf>
    <xf numFmtId="164" fontId="9" fillId="11" borderId="9" xfId="0" applyNumberFormat="1" applyFont="1" applyFill="1" applyBorder="1" applyAlignment="1" applyProtection="1">
      <alignment horizontal="right" vertical="top" wrapText="1"/>
      <protection locked="0"/>
    </xf>
    <xf numFmtId="0" fontId="9" fillId="11" borderId="9" xfId="0" applyFont="1" applyFill="1" applyBorder="1" applyAlignment="1" applyProtection="1">
      <alignment horizontal="center" vertical="top" wrapText="1"/>
      <protection locked="0"/>
    </xf>
    <xf numFmtId="0" fontId="9" fillId="11" borderId="9" xfId="0" applyFont="1" applyFill="1" applyBorder="1" applyAlignment="1" applyProtection="1">
      <alignment vertical="top" wrapText="1"/>
      <protection locked="0"/>
    </xf>
    <xf numFmtId="0" fontId="9" fillId="7" borderId="9" xfId="0" applyFont="1" applyFill="1" applyBorder="1" applyAlignment="1"/>
    <xf numFmtId="0" fontId="9" fillId="5" borderId="0" xfId="0" applyFont="1" applyFill="1" applyBorder="1" applyAlignment="1"/>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vertical="top" wrapText="1"/>
      <protection locked="0"/>
    </xf>
    <xf numFmtId="0" fontId="9" fillId="7" borderId="10" xfId="0" applyFont="1" applyFill="1" applyBorder="1" applyAlignment="1" applyProtection="1">
      <alignment vertical="top" wrapText="1"/>
      <protection locked="0"/>
    </xf>
    <xf numFmtId="0" fontId="9" fillId="7" borderId="8" xfId="0" applyFont="1" applyFill="1" applyBorder="1" applyAlignment="1" applyProtection="1">
      <alignment vertical="top" wrapText="1"/>
      <protection locked="0"/>
    </xf>
    <xf numFmtId="0" fontId="9" fillId="7" borderId="11" xfId="0" applyFont="1" applyFill="1" applyBorder="1" applyAlignment="1" applyProtection="1">
      <alignment vertical="top" wrapText="1"/>
      <protection locked="0"/>
    </xf>
    <xf numFmtId="164" fontId="9" fillId="11" borderId="9" xfId="0" applyNumberFormat="1" applyFont="1" applyFill="1" applyBorder="1" applyAlignment="1" applyProtection="1">
      <alignment horizontal="center" vertical="top" wrapText="1"/>
      <protection locked="0"/>
    </xf>
    <xf numFmtId="0" fontId="3" fillId="11" borderId="9" xfId="0" applyFont="1" applyFill="1" applyBorder="1"/>
    <xf numFmtId="0" fontId="9" fillId="7" borderId="9" xfId="0" applyFont="1" applyFill="1" applyBorder="1" applyAlignment="1" applyProtection="1">
      <alignment horizontal="center" vertical="top" wrapText="1"/>
      <protection locked="0"/>
    </xf>
    <xf numFmtId="9" fontId="9" fillId="9" borderId="9" xfId="0" applyNumberFormat="1" applyFont="1" applyFill="1" applyBorder="1" applyAlignment="1" applyProtection="1">
      <alignment horizontal="center" vertical="top" wrapText="1"/>
      <protection locked="0"/>
    </xf>
    <xf numFmtId="0" fontId="9" fillId="9" borderId="9" xfId="0" applyFont="1" applyFill="1" applyBorder="1" applyAlignment="1" applyProtection="1">
      <alignment horizontal="center" vertical="top" wrapText="1"/>
      <protection locked="0"/>
    </xf>
    <xf numFmtId="0" fontId="9" fillId="7" borderId="10" xfId="0" quotePrefix="1" applyFont="1" applyFill="1" applyBorder="1" applyAlignment="1" applyProtection="1">
      <alignment vertical="top" wrapText="1"/>
      <protection locked="0"/>
    </xf>
    <xf numFmtId="0" fontId="10" fillId="5" borderId="12" xfId="0" quotePrefix="1" applyFont="1" applyFill="1" applyBorder="1" applyAlignment="1" applyProtection="1">
      <alignment horizontal="center" vertical="center" wrapText="1"/>
      <protection locked="0"/>
    </xf>
    <xf numFmtId="0" fontId="10" fillId="5" borderId="0" xfId="0" quotePrefix="1" applyFont="1" applyFill="1" applyBorder="1" applyAlignment="1" applyProtection="1">
      <alignment horizontal="center" vertical="center" wrapText="1"/>
      <protection locked="0"/>
    </xf>
    <xf numFmtId="0" fontId="0" fillId="7" borderId="10" xfId="0" applyFill="1" applyBorder="1" applyAlignment="1">
      <alignment horizontal="left"/>
    </xf>
    <xf numFmtId="0" fontId="0" fillId="7" borderId="8" xfId="0" applyFill="1" applyBorder="1" applyAlignment="1">
      <alignment horizontal="left"/>
    </xf>
    <xf numFmtId="0" fontId="0" fillId="7" borderId="11" xfId="0" applyFill="1" applyBorder="1" applyAlignment="1">
      <alignment horizontal="left"/>
    </xf>
    <xf numFmtId="0" fontId="0" fillId="10" borderId="9" xfId="0" applyFill="1" applyBorder="1" applyAlignment="1" applyProtection="1">
      <protection locked="0"/>
    </xf>
    <xf numFmtId="0" fontId="9" fillId="5" borderId="10" xfId="0" applyFont="1" applyFill="1" applyBorder="1" applyAlignment="1" applyProtection="1">
      <alignment horizontal="center" vertical="top" wrapText="1"/>
      <protection locked="0"/>
    </xf>
    <xf numFmtId="0" fontId="9" fillId="5" borderId="8" xfId="0" applyFont="1" applyFill="1" applyBorder="1" applyAlignment="1" applyProtection="1">
      <alignment horizontal="center" vertical="top" wrapText="1"/>
      <protection locked="0"/>
    </xf>
    <xf numFmtId="0" fontId="9" fillId="5" borderId="11" xfId="0" applyFont="1" applyFill="1" applyBorder="1" applyAlignment="1" applyProtection="1">
      <alignment horizontal="center" vertical="top" wrapText="1"/>
      <protection locked="0"/>
    </xf>
    <xf numFmtId="0" fontId="10" fillId="5" borderId="3" xfId="0" quotePrefix="1" applyFont="1" applyFill="1" applyBorder="1" applyAlignment="1" applyProtection="1">
      <alignment horizontal="center" vertical="center" wrapText="1"/>
    </xf>
    <xf numFmtId="0" fontId="10" fillId="5" borderId="4" xfId="0" quotePrefix="1" applyFont="1" applyFill="1" applyBorder="1" applyAlignment="1" applyProtection="1">
      <alignment horizontal="center" vertical="center" wrapText="1"/>
    </xf>
    <xf numFmtId="0" fontId="10" fillId="5" borderId="5" xfId="0" quotePrefix="1" applyFont="1" applyFill="1" applyBorder="1" applyAlignment="1" applyProtection="1">
      <alignment horizontal="center" vertical="center" wrapText="1"/>
    </xf>
    <xf numFmtId="0" fontId="10" fillId="5" borderId="6" xfId="0" quotePrefix="1" applyFont="1" applyFill="1" applyBorder="1" applyAlignment="1" applyProtection="1">
      <alignment horizontal="center" vertical="center" wrapText="1"/>
    </xf>
    <xf numFmtId="0" fontId="10" fillId="5" borderId="1" xfId="0" quotePrefix="1" applyFont="1" applyFill="1" applyBorder="1" applyAlignment="1" applyProtection="1">
      <alignment horizontal="center" vertical="center" wrapText="1"/>
    </xf>
    <xf numFmtId="0" fontId="10" fillId="5" borderId="7" xfId="0" quotePrefix="1" applyFont="1" applyFill="1" applyBorder="1" applyAlignment="1" applyProtection="1">
      <alignment horizontal="center" vertical="center" wrapText="1"/>
    </xf>
    <xf numFmtId="0" fontId="9" fillId="5" borderId="10" xfId="0" applyFont="1" applyFill="1" applyBorder="1" applyAlignment="1"/>
    <xf numFmtId="0" fontId="9" fillId="5" borderId="8" xfId="0" applyFont="1" applyFill="1" applyBorder="1" applyAlignment="1"/>
    <xf numFmtId="0" fontId="9" fillId="5" borderId="11" xfId="0" applyFont="1" applyFill="1" applyBorder="1" applyAlignment="1"/>
    <xf numFmtId="0" fontId="9" fillId="5" borderId="10" xfId="0" applyFont="1" applyFill="1" applyBorder="1" applyAlignment="1" applyProtection="1">
      <alignment vertical="top" wrapText="1"/>
      <protection locked="0"/>
    </xf>
    <xf numFmtId="0" fontId="9" fillId="5" borderId="8" xfId="0" applyFont="1" applyFill="1" applyBorder="1" applyAlignment="1" applyProtection="1">
      <alignment vertical="top" wrapText="1"/>
      <protection locked="0"/>
    </xf>
    <xf numFmtId="0" fontId="9" fillId="5" borderId="11" xfId="0" applyFont="1" applyFill="1" applyBorder="1" applyAlignment="1" applyProtection="1">
      <alignment vertical="top" wrapText="1"/>
      <protection locked="0"/>
    </xf>
    <xf numFmtId="0" fontId="3" fillId="2" borderId="10"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0" fillId="0" borderId="10" xfId="0" applyBorder="1" applyAlignment="1">
      <alignment horizontal="left"/>
    </xf>
    <xf numFmtId="0" fontId="0" fillId="0" borderId="8" xfId="0" applyBorder="1" applyAlignment="1">
      <alignment horizontal="left"/>
    </xf>
    <xf numFmtId="0" fontId="0" fillId="0" borderId="11" xfId="0" applyBorder="1" applyAlignment="1">
      <alignment horizontal="left"/>
    </xf>
    <xf numFmtId="0" fontId="0" fillId="12" borderId="10" xfId="0" applyFill="1" applyBorder="1" applyAlignment="1">
      <alignment horizontal="left"/>
    </xf>
    <xf numFmtId="0" fontId="0" fillId="12" borderId="8" xfId="0" applyFill="1" applyBorder="1" applyAlignment="1">
      <alignment horizontal="left"/>
    </xf>
    <xf numFmtId="0" fontId="0" fillId="12" borderId="11" xfId="0" applyFill="1" applyBorder="1" applyAlignment="1">
      <alignment horizontal="left"/>
    </xf>
    <xf numFmtId="0" fontId="9" fillId="5" borderId="10" xfId="0" applyFont="1" applyFill="1" applyBorder="1" applyAlignment="1">
      <alignment horizontal="center" vertical="top" wrapText="1"/>
    </xf>
    <xf numFmtId="0" fontId="9" fillId="5" borderId="8" xfId="0" applyFont="1" applyFill="1" applyBorder="1" applyAlignment="1">
      <alignment horizontal="center" vertical="top" wrapText="1"/>
    </xf>
    <xf numFmtId="0" fontId="9" fillId="5" borderId="11" xfId="0" applyFont="1" applyFill="1" applyBorder="1" applyAlignment="1">
      <alignment horizontal="center" vertical="top" wrapText="1"/>
    </xf>
    <xf numFmtId="0" fontId="6" fillId="6" borderId="0" xfId="0" applyFont="1" applyFill="1" applyProtection="1"/>
    <xf numFmtId="0" fontId="7" fillId="6" borderId="0" xfId="0" applyFont="1" applyFill="1" applyProtection="1"/>
    <xf numFmtId="0" fontId="2" fillId="8" borderId="0" xfId="0" applyFont="1" applyFill="1" applyAlignment="1" applyProtection="1">
      <alignment horizontal="left" vertical="center"/>
    </xf>
    <xf numFmtId="0" fontId="2" fillId="8" borderId="0" xfId="0" applyFont="1" applyFill="1" applyAlignment="1" applyProtection="1">
      <alignment horizontal="center" vertical="center"/>
    </xf>
    <xf numFmtId="0" fontId="2" fillId="3" borderId="0" xfId="2" applyFont="1" applyFill="1" applyBorder="1" applyAlignment="1" applyProtection="1">
      <alignment horizontal="left" vertical="center"/>
    </xf>
    <xf numFmtId="0" fontId="2" fillId="3" borderId="0" xfId="2" applyFont="1" applyFill="1" applyBorder="1" applyAlignment="1" applyProtection="1">
      <alignment horizontal="center" vertical="center"/>
    </xf>
    <xf numFmtId="0" fontId="1" fillId="5" borderId="0" xfId="0" applyFont="1" applyFill="1" applyAlignment="1" applyProtection="1">
      <alignment horizontal="left" vertical="center"/>
    </xf>
    <xf numFmtId="0" fontId="9" fillId="5" borderId="0" xfId="0" applyFont="1" applyFill="1" applyAlignment="1" applyProtection="1"/>
    <xf numFmtId="0" fontId="9" fillId="5" borderId="1" xfId="0" applyFont="1" applyFill="1" applyBorder="1" applyAlignment="1" applyProtection="1"/>
    <xf numFmtId="0" fontId="9" fillId="5" borderId="0" xfId="0" applyFont="1" applyFill="1" applyBorder="1" applyAlignment="1" applyProtection="1"/>
    <xf numFmtId="0" fontId="9" fillId="5" borderId="0" xfId="0" applyFont="1" applyFill="1" applyAlignment="1" applyProtection="1">
      <alignment horizontal="left" vertical="top" wrapText="1" indent="1"/>
    </xf>
  </cellXfs>
  <cellStyles count="3">
    <cellStyle name="Standard" xfId="0" builtinId="0"/>
    <cellStyle name="Standard 2" xfId="1"/>
    <cellStyle name="Standard 5" xfId="2"/>
  </cellStyles>
  <dxfs count="9">
    <dxf>
      <border>
        <left/>
        <right/>
        <top/>
        <bottom/>
      </border>
    </dxf>
    <dxf>
      <font>
        <condense val="0"/>
        <extend val="0"/>
        <color rgb="FF006100"/>
      </font>
      <fill>
        <patternFill>
          <bgColor rgb="FFC6EFCE"/>
        </patternFill>
      </fill>
    </dxf>
    <dxf>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border>
        <left/>
        <right/>
        <top/>
        <bottom/>
      </border>
    </dxf>
    <dxf>
      <border>
        <left/>
        <right/>
        <top/>
        <bottom/>
      </border>
    </dxf>
  </dxfs>
  <tableStyles count="0" defaultTableStyle="TableStyleMedium9" defaultPivotStyle="PivotStyleLight16"/>
  <colors>
    <mruColors>
      <color rgb="FFFFFF99"/>
      <color rgb="FFFFFF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1083"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twoCellAnchor editAs="oneCell">
    <xdr:from>
      <xdr:col>28</xdr:col>
      <xdr:colOff>152400</xdr:colOff>
      <xdr:row>0</xdr:row>
      <xdr:rowOff>57150</xdr:rowOff>
    </xdr:from>
    <xdr:to>
      <xdr:col>31</xdr:col>
      <xdr:colOff>9525</xdr:colOff>
      <xdr:row>0</xdr:row>
      <xdr:rowOff>581025</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5715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0</xdr:row>
      <xdr:rowOff>57150</xdr:rowOff>
    </xdr:from>
    <xdr:to>
      <xdr:col>43</xdr:col>
      <xdr:colOff>161925</xdr:colOff>
      <xdr:row>0</xdr:row>
      <xdr:rowOff>552450</xdr:rowOff>
    </xdr:to>
    <xdr:pic>
      <xdr:nvPicPr>
        <xdr:cNvPr id="3131" name="Grafik 4"/>
        <xdr:cNvPicPr>
          <a:picLocks noChangeAspect="1"/>
        </xdr:cNvPicPr>
      </xdr:nvPicPr>
      <xdr:blipFill>
        <a:blip xmlns:r="http://schemas.openxmlformats.org/officeDocument/2006/relationships" r:embed="rId1" cstate="print"/>
        <a:srcRect/>
        <a:stretch>
          <a:fillRect/>
        </a:stretch>
      </xdr:blipFill>
      <xdr:spPr bwMode="auto">
        <a:xfrm>
          <a:off x="3095625" y="57150"/>
          <a:ext cx="5286375" cy="495300"/>
        </a:xfrm>
        <a:prstGeom prst="rect">
          <a:avLst/>
        </a:prstGeom>
        <a:noFill/>
        <a:ln w="9525">
          <a:noFill/>
          <a:miter lim="800000"/>
          <a:headEnd/>
          <a:tailEnd/>
        </a:ln>
      </xdr:spPr>
    </xdr:pic>
    <xdr:clientData/>
  </xdr:twoCellAnchor>
  <xdr:twoCellAnchor editAs="oneCell">
    <xdr:from>
      <xdr:col>48</xdr:col>
      <xdr:colOff>371475</xdr:colOff>
      <xdr:row>0</xdr:row>
      <xdr:rowOff>47625</xdr:rowOff>
    </xdr:from>
    <xdr:to>
      <xdr:col>48</xdr:col>
      <xdr:colOff>800100</xdr:colOff>
      <xdr:row>0</xdr:row>
      <xdr:rowOff>571500</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29950" y="47625"/>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2107"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twoCellAnchor editAs="oneCell">
    <xdr:from>
      <xdr:col>28</xdr:col>
      <xdr:colOff>142875</xdr:colOff>
      <xdr:row>0</xdr:row>
      <xdr:rowOff>9525</xdr:rowOff>
    </xdr:from>
    <xdr:to>
      <xdr:col>31</xdr:col>
      <xdr:colOff>0</xdr:colOff>
      <xdr:row>0</xdr:row>
      <xdr:rowOff>533400</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9525"/>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zoomScaleNormal="100" workbookViewId="0">
      <selection activeCell="B9" sqref="B9:AE49"/>
    </sheetView>
  </sheetViews>
  <sheetFormatPr baseColWidth="10" defaultRowHeight="12.75" x14ac:dyDescent="0.2"/>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x14ac:dyDescent="0.35">
      <c r="A1" s="19"/>
      <c r="B1" s="108"/>
      <c r="C1" s="108"/>
      <c r="D1" s="108"/>
      <c r="E1" s="108"/>
      <c r="F1" s="108"/>
      <c r="G1" s="108"/>
      <c r="H1" s="108"/>
      <c r="I1" s="108"/>
      <c r="J1" s="109"/>
      <c r="K1" s="109"/>
      <c r="L1" s="109"/>
      <c r="M1" s="109"/>
      <c r="N1" s="109"/>
      <c r="O1" s="109"/>
      <c r="P1" s="109"/>
      <c r="Q1" s="109"/>
      <c r="R1" s="109"/>
      <c r="S1" s="109"/>
      <c r="T1" s="109"/>
      <c r="U1" s="109"/>
      <c r="V1" s="109"/>
      <c r="W1" s="109"/>
      <c r="X1" s="109"/>
      <c r="Y1" s="109"/>
      <c r="Z1" s="109"/>
      <c r="AA1" s="109"/>
      <c r="AB1" s="109"/>
      <c r="AC1" s="109"/>
      <c r="AD1" s="109"/>
      <c r="AE1" s="109"/>
      <c r="AF1" s="20"/>
      <c r="AI1" s="4"/>
      <c r="AJ1" s="5"/>
      <c r="AK1" s="1"/>
      <c r="AM1" s="3"/>
      <c r="AN1" s="3"/>
    </row>
    <row r="2" spans="1:40" ht="12.75" customHeight="1" x14ac:dyDescent="0.35">
      <c r="A2" s="19"/>
      <c r="B2" s="110" t="s">
        <v>0</v>
      </c>
      <c r="C2" s="110"/>
      <c r="D2" s="110"/>
      <c r="E2" s="110"/>
      <c r="F2" s="111"/>
      <c r="G2" s="112" t="s">
        <v>1</v>
      </c>
      <c r="H2" s="112"/>
      <c r="I2" s="112"/>
      <c r="J2" s="112"/>
      <c r="K2" s="113"/>
      <c r="L2" s="114" t="s">
        <v>2</v>
      </c>
      <c r="M2" s="114"/>
      <c r="N2" s="114"/>
      <c r="O2" s="114"/>
      <c r="P2" s="114"/>
      <c r="Q2" s="114"/>
      <c r="R2" s="114"/>
      <c r="S2" s="114"/>
      <c r="T2" s="114"/>
      <c r="U2" s="115"/>
      <c r="V2" s="115"/>
      <c r="W2" s="115"/>
      <c r="X2" s="115"/>
      <c r="Y2" s="115"/>
      <c r="Z2" s="115" t="s">
        <v>54</v>
      </c>
      <c r="AA2" s="115"/>
      <c r="AB2" s="115"/>
      <c r="AC2" s="115"/>
      <c r="AD2" s="115"/>
      <c r="AE2" s="115"/>
      <c r="AF2" s="16"/>
    </row>
    <row r="3" spans="1:40" ht="12.75" customHeight="1" x14ac:dyDescent="0.2">
      <c r="A3" s="16"/>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6"/>
    </row>
    <row r="4" spans="1:40" ht="12.75" customHeight="1" x14ac:dyDescent="0.2">
      <c r="A4" s="16"/>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6"/>
    </row>
    <row r="5" spans="1:40" ht="13.5" customHeight="1" x14ac:dyDescent="0.2">
      <c r="A5" s="16"/>
      <c r="B5" s="84" t="s">
        <v>15</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6"/>
      <c r="AF5" s="16"/>
    </row>
    <row r="6" spans="1:40" ht="13.5" customHeight="1" x14ac:dyDescent="0.2">
      <c r="A6" s="16"/>
      <c r="B6" s="87"/>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9"/>
      <c r="AF6" s="16"/>
    </row>
    <row r="7" spans="1:40" ht="12.75" customHeight="1" x14ac:dyDescent="0.2">
      <c r="A7" s="16"/>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6"/>
    </row>
    <row r="8" spans="1:40" ht="12.75" customHeight="1" x14ac:dyDescent="0.2">
      <c r="A8" s="16"/>
      <c r="B8" s="116"/>
      <c r="C8" s="117"/>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6"/>
    </row>
    <row r="9" spans="1:40" ht="12.75" customHeight="1" x14ac:dyDescent="0.2">
      <c r="A9" s="23"/>
      <c r="B9" s="118" t="s">
        <v>53</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6"/>
    </row>
    <row r="10" spans="1:40" ht="12.75" customHeight="1" x14ac:dyDescent="0.2">
      <c r="A10" s="24"/>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6"/>
    </row>
    <row r="11" spans="1:40" ht="12.75" customHeight="1" x14ac:dyDescent="0.2">
      <c r="A11" s="16"/>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6"/>
    </row>
    <row r="12" spans="1:40" ht="12.75" customHeight="1" x14ac:dyDescent="0.2">
      <c r="A12" s="16"/>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6"/>
    </row>
    <row r="13" spans="1:40" ht="12.75" customHeight="1" x14ac:dyDescent="0.2">
      <c r="A13" s="16"/>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6"/>
    </row>
    <row r="14" spans="1:40" ht="12.75" customHeight="1" x14ac:dyDescent="0.2">
      <c r="A14" s="16"/>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6"/>
    </row>
    <row r="15" spans="1:40" ht="12.75" customHeight="1" x14ac:dyDescent="0.2">
      <c r="A15" s="16"/>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6"/>
    </row>
    <row r="16" spans="1:40" ht="12.75" customHeight="1" x14ac:dyDescent="0.2">
      <c r="A16" s="16"/>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6"/>
    </row>
    <row r="17" spans="1:32" ht="12.75" customHeight="1" x14ac:dyDescent="0.2">
      <c r="A17" s="16"/>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6"/>
    </row>
    <row r="18" spans="1:32" ht="12.75" customHeight="1" x14ac:dyDescent="0.2">
      <c r="A18" s="16"/>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6"/>
    </row>
    <row r="19" spans="1:32" ht="12.75" customHeight="1" x14ac:dyDescent="0.2">
      <c r="A19" s="16"/>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6"/>
    </row>
    <row r="20" spans="1:32" ht="12.75" customHeight="1" x14ac:dyDescent="0.2">
      <c r="A20" s="16"/>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6"/>
    </row>
    <row r="21" spans="1:32" ht="12.75" customHeight="1" x14ac:dyDescent="0.2">
      <c r="A21" s="16"/>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6"/>
    </row>
    <row r="22" spans="1:32" ht="12.75" customHeight="1" x14ac:dyDescent="0.2">
      <c r="A22" s="16"/>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6"/>
    </row>
    <row r="23" spans="1:32" ht="12.75" customHeight="1" x14ac:dyDescent="0.2">
      <c r="A23" s="16"/>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6"/>
    </row>
    <row r="24" spans="1:32" ht="12.75" customHeight="1" x14ac:dyDescent="0.2">
      <c r="A24" s="16"/>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6"/>
    </row>
    <row r="25" spans="1:32" ht="12.75" customHeight="1" x14ac:dyDescent="0.2">
      <c r="A25" s="16"/>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6"/>
    </row>
    <row r="26" spans="1:32" ht="12.75" customHeight="1" x14ac:dyDescent="0.2">
      <c r="A26" s="16"/>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6"/>
    </row>
    <row r="27" spans="1:32" ht="12.75" customHeight="1" x14ac:dyDescent="0.2">
      <c r="A27" s="16"/>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6"/>
    </row>
    <row r="28" spans="1:32" ht="12.75" customHeight="1" x14ac:dyDescent="0.2">
      <c r="A28" s="16"/>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6"/>
    </row>
    <row r="29" spans="1:32" ht="12.75" customHeight="1" x14ac:dyDescent="0.2">
      <c r="A29" s="16"/>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6"/>
    </row>
    <row r="30" spans="1:32" ht="12.75" customHeight="1" x14ac:dyDescent="0.2">
      <c r="A30" s="16"/>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6"/>
    </row>
    <row r="31" spans="1:32" ht="12.75" customHeight="1" x14ac:dyDescent="0.2">
      <c r="A31" s="16"/>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6"/>
    </row>
    <row r="32" spans="1:32" ht="12.75" customHeight="1" x14ac:dyDescent="0.2">
      <c r="A32" s="16"/>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6"/>
    </row>
    <row r="33" spans="1:32" ht="12.75" customHeight="1" x14ac:dyDescent="0.2">
      <c r="A33" s="16"/>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6"/>
    </row>
    <row r="34" spans="1:32" ht="12.75" customHeight="1" x14ac:dyDescent="0.2">
      <c r="A34" s="16"/>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6"/>
    </row>
    <row r="35" spans="1:32" ht="12.75" customHeight="1" x14ac:dyDescent="0.2">
      <c r="A35" s="16"/>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6"/>
    </row>
    <row r="36" spans="1:32" ht="12.75" customHeight="1" x14ac:dyDescent="0.2">
      <c r="A36" s="16"/>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6"/>
    </row>
    <row r="37" spans="1:32" ht="12.75" customHeight="1" x14ac:dyDescent="0.2">
      <c r="A37" s="16"/>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6"/>
    </row>
    <row r="38" spans="1:32" ht="12.75" customHeight="1" x14ac:dyDescent="0.2">
      <c r="A38" s="16"/>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6"/>
    </row>
    <row r="39" spans="1:32" ht="12.75" customHeight="1" x14ac:dyDescent="0.2">
      <c r="A39" s="16"/>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6"/>
    </row>
    <row r="40" spans="1:32" ht="12.75" customHeight="1" x14ac:dyDescent="0.2">
      <c r="A40" s="16"/>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6"/>
    </row>
    <row r="41" spans="1:32" ht="12.75" customHeight="1" x14ac:dyDescent="0.2">
      <c r="A41" s="16"/>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6"/>
    </row>
    <row r="42" spans="1:32" ht="12.75" customHeight="1" x14ac:dyDescent="0.2">
      <c r="A42" s="16"/>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6"/>
    </row>
    <row r="43" spans="1:32" ht="12.75" customHeight="1" x14ac:dyDescent="0.2">
      <c r="A43" s="16"/>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6"/>
    </row>
    <row r="44" spans="1:32" ht="12.75" customHeight="1" x14ac:dyDescent="0.2">
      <c r="A44" s="16"/>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6"/>
    </row>
    <row r="45" spans="1:32" ht="12.75" customHeight="1" x14ac:dyDescent="0.2">
      <c r="A45" s="16"/>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6"/>
    </row>
    <row r="46" spans="1:32" ht="12.75" customHeight="1" x14ac:dyDescent="0.2">
      <c r="A46" s="16"/>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6"/>
    </row>
    <row r="47" spans="1:32" ht="12.75" customHeight="1" x14ac:dyDescent="0.2">
      <c r="A47" s="16"/>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6"/>
    </row>
    <row r="48" spans="1:32" ht="12.75" customHeight="1" x14ac:dyDescent="0.2">
      <c r="A48" s="16"/>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6"/>
    </row>
    <row r="49" spans="1:32" ht="12.75" customHeight="1" x14ac:dyDescent="0.2">
      <c r="A49" s="16"/>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6"/>
    </row>
    <row r="50" spans="1:32" ht="12.75" customHeight="1" x14ac:dyDescent="0.2">
      <c r="A50" s="16"/>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6"/>
    </row>
    <row r="51" spans="1:32" ht="12.75" customHeight="1" x14ac:dyDescent="0.2">
      <c r="A51" s="16"/>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6"/>
    </row>
    <row r="52" spans="1:32" ht="12.75" customHeight="1" x14ac:dyDescent="0.2">
      <c r="A52" s="16"/>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6"/>
    </row>
    <row r="53" spans="1:32" ht="12.75" customHeight="1" x14ac:dyDescent="0.2">
      <c r="A53" s="16"/>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6"/>
    </row>
  </sheetData>
  <sheetProtection password="DEC7" sheet="1" objects="1" scenarios="1"/>
  <mergeCells count="5">
    <mergeCell ref="B2:E2"/>
    <mergeCell ref="G2:J2"/>
    <mergeCell ref="L2:T2"/>
    <mergeCell ref="B5:AE6"/>
    <mergeCell ref="B9:AE49"/>
  </mergeCells>
  <phoneticPr fontId="1" type="noConversion"/>
  <conditionalFormatting sqref="B8 A9">
    <cfRule type="expression" dxfId="8"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8"/>
  <sheetViews>
    <sheetView workbookViewId="0">
      <selection activeCell="AW2" sqref="A1:AW2"/>
    </sheetView>
  </sheetViews>
  <sheetFormatPr baseColWidth="10" defaultRowHeight="12.75" x14ac:dyDescent="0.2"/>
  <cols>
    <col min="1" max="1" width="0.5703125" style="7" customWidth="1"/>
    <col min="2" max="36" width="2.85546875" style="7" customWidth="1"/>
    <col min="37" max="37" width="5.5703125" style="7" customWidth="1"/>
    <col min="38" max="45" width="2.85546875" style="7" customWidth="1"/>
    <col min="46" max="46" width="0.5703125" style="7" customWidth="1"/>
    <col min="47" max="47" width="11.42578125" style="2" customWidth="1"/>
    <col min="48" max="48" width="18.85546875" style="2" bestFit="1" customWidth="1"/>
    <col min="49" max="49" width="12.28515625" style="2" bestFit="1" customWidth="1"/>
    <col min="50" max="86" width="11.42578125" style="2"/>
  </cols>
  <sheetData>
    <row r="1" spans="1:86" s="2" customFormat="1" ht="48" customHeight="1" x14ac:dyDescent="0.35">
      <c r="A1" s="19"/>
      <c r="B1" s="19"/>
      <c r="C1" s="19"/>
      <c r="D1" s="19"/>
      <c r="E1" s="19"/>
      <c r="F1" s="19"/>
      <c r="G1" s="19"/>
      <c r="H1" s="19"/>
      <c r="I1" s="19"/>
      <c r="J1" s="20"/>
      <c r="K1" s="20"/>
      <c r="L1" s="20"/>
      <c r="M1" s="20"/>
      <c r="N1" s="20"/>
      <c r="O1" s="20"/>
      <c r="P1" s="20"/>
      <c r="Q1" s="20"/>
      <c r="R1" s="20"/>
      <c r="S1" s="20"/>
      <c r="T1" s="20"/>
      <c r="U1" s="20"/>
      <c r="V1" s="20"/>
      <c r="W1" s="20"/>
      <c r="X1" s="20"/>
      <c r="Y1" s="20"/>
      <c r="Z1" s="20"/>
      <c r="AA1" s="20"/>
      <c r="AB1" s="20"/>
      <c r="AC1" s="20"/>
      <c r="AD1" s="20"/>
      <c r="AE1" s="20"/>
      <c r="AF1" s="20"/>
      <c r="AG1" s="19"/>
      <c r="AH1" s="19"/>
      <c r="AI1" s="19"/>
      <c r="AJ1" s="19"/>
      <c r="AK1" s="19"/>
      <c r="AL1" s="19"/>
      <c r="AM1" s="19"/>
      <c r="AN1" s="19"/>
      <c r="AO1" s="19"/>
      <c r="AP1" s="20"/>
      <c r="AQ1" s="20"/>
      <c r="AR1" s="20"/>
      <c r="AS1" s="20"/>
      <c r="AT1" s="20"/>
      <c r="AU1" s="20"/>
      <c r="AV1" s="20"/>
      <c r="AW1" s="20"/>
      <c r="AX1" s="8"/>
      <c r="AY1" s="8"/>
      <c r="AZ1" s="8"/>
      <c r="BA1" s="8"/>
      <c r="BB1" s="8"/>
      <c r="BC1" s="8"/>
      <c r="BD1" s="9"/>
      <c r="BE1" s="9"/>
      <c r="BF1" s="9"/>
      <c r="BG1" s="9"/>
      <c r="BH1" s="9"/>
      <c r="BI1" s="9"/>
      <c r="BJ1" s="9"/>
      <c r="BK1" s="9"/>
      <c r="BL1" s="9"/>
      <c r="BM1" s="9"/>
      <c r="BN1" s="9"/>
      <c r="BO1" s="9"/>
      <c r="BP1" s="9"/>
      <c r="BQ1" s="9"/>
      <c r="BR1" s="9"/>
      <c r="BS1" s="9"/>
      <c r="BT1" s="9"/>
      <c r="BU1" s="9"/>
      <c r="BV1" s="9"/>
      <c r="BW1" s="9"/>
      <c r="BX1" s="9"/>
      <c r="BY1" s="9"/>
    </row>
    <row r="2" spans="1:86" s="2" customFormat="1" x14ac:dyDescent="0.2">
      <c r="A2" s="21"/>
      <c r="B2" s="44" t="str">
        <f>Info!B2</f>
        <v xml:space="preserve"> Eingabefelder</v>
      </c>
      <c r="C2" s="44"/>
      <c r="D2" s="44"/>
      <c r="E2" s="44"/>
      <c r="F2" s="22"/>
      <c r="G2" s="45" t="str">
        <f>Info!G2</f>
        <v xml:space="preserve"> Ausgabefelder</v>
      </c>
      <c r="H2" s="45"/>
      <c r="I2" s="45"/>
      <c r="J2" s="45"/>
      <c r="K2" s="31"/>
      <c r="L2" s="50" t="str">
        <f>Info!L2</f>
        <v xml:space="preserve"> Alle Angaben ohne Gewähr</v>
      </c>
      <c r="M2" s="50"/>
      <c r="N2" s="50"/>
      <c r="O2" s="50"/>
      <c r="P2" s="50"/>
      <c r="Q2" s="50"/>
      <c r="R2" s="50"/>
      <c r="S2" s="50"/>
      <c r="T2" s="50"/>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40"/>
      <c r="AV2" s="43" t="s">
        <v>54</v>
      </c>
      <c r="AW2" s="41"/>
      <c r="AX2" s="39"/>
      <c r="AY2" s="39"/>
      <c r="AZ2" s="10"/>
      <c r="BA2" s="48"/>
      <c r="BB2" s="48"/>
      <c r="BC2" s="48"/>
      <c r="BD2" s="48"/>
      <c r="BE2" s="11"/>
      <c r="BF2" s="49"/>
      <c r="BG2" s="49"/>
      <c r="BH2" s="49"/>
      <c r="BI2" s="49"/>
      <c r="BJ2" s="49"/>
      <c r="BK2" s="49"/>
      <c r="BL2" s="49"/>
      <c r="BM2" s="49"/>
      <c r="BN2" s="7"/>
      <c r="BO2" s="7"/>
      <c r="BP2" s="7"/>
      <c r="BQ2" s="7"/>
      <c r="BR2" s="7"/>
      <c r="BS2" s="7"/>
      <c r="BT2" s="7"/>
      <c r="BU2" s="7"/>
      <c r="BV2" s="7"/>
      <c r="BW2" s="7"/>
      <c r="BX2" s="7"/>
      <c r="BY2" s="7"/>
    </row>
    <row r="3" spans="1:86"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38"/>
      <c r="AV3" s="38"/>
      <c r="AW3" s="38"/>
    </row>
    <row r="4" spans="1:86"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38"/>
      <c r="AV4" s="38"/>
      <c r="AW4" s="38"/>
    </row>
    <row r="5" spans="1:86" ht="13.5" customHeight="1" x14ac:dyDescent="0.2">
      <c r="A5" s="16"/>
      <c r="B5" s="75" t="str">
        <f>Info!B5</f>
        <v>Bestellannahmeformular</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row>
    <row r="6" spans="1:86" ht="13.5" customHeight="1" x14ac:dyDescent="0.2">
      <c r="A6" s="16"/>
      <c r="B6" s="75"/>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86" s="15" customForma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37"/>
      <c r="AV7" s="37"/>
      <c r="AW7" s="37"/>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row>
    <row r="8" spans="1:86" s="15" customFormat="1" x14ac:dyDescent="0.2">
      <c r="A8" s="16"/>
      <c r="B8" s="24"/>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37"/>
      <c r="AV8" s="37"/>
      <c r="AW8" s="37"/>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row>
    <row r="9" spans="1:86" s="15" customFormat="1" x14ac:dyDescent="0.2">
      <c r="A9" s="24"/>
      <c r="B9" s="46" t="s">
        <v>3</v>
      </c>
      <c r="C9" s="46"/>
      <c r="D9" s="46"/>
      <c r="E9" s="46"/>
      <c r="F9" s="47"/>
      <c r="G9" s="47"/>
      <c r="H9" s="47"/>
      <c r="I9" s="47"/>
      <c r="J9" s="47"/>
      <c r="K9" s="28"/>
      <c r="L9" s="28"/>
      <c r="M9" s="28"/>
      <c r="N9" s="28"/>
      <c r="O9" s="28"/>
      <c r="P9" s="28"/>
      <c r="Q9" s="28"/>
      <c r="R9" s="28"/>
      <c r="S9" s="28"/>
      <c r="T9" s="28"/>
      <c r="U9" s="28"/>
      <c r="V9" s="77" t="s">
        <v>4</v>
      </c>
      <c r="W9" s="78"/>
      <c r="X9" s="78"/>
      <c r="Y9" s="78"/>
      <c r="Z9" s="79"/>
      <c r="AA9" s="80"/>
      <c r="AB9" s="80"/>
      <c r="AC9" s="80"/>
      <c r="AD9" s="80"/>
      <c r="AE9" s="80"/>
      <c r="AF9" s="80"/>
      <c r="AG9" s="80"/>
      <c r="AH9" s="80"/>
      <c r="AI9" s="17"/>
      <c r="AJ9" s="17"/>
      <c r="AK9" s="17"/>
      <c r="AL9" s="17"/>
      <c r="AM9" s="71" t="s">
        <v>25</v>
      </c>
      <c r="AN9" s="71"/>
      <c r="AO9" s="71"/>
      <c r="AP9" s="71"/>
      <c r="AQ9" s="71"/>
      <c r="AR9" s="71"/>
      <c r="AS9" s="16"/>
      <c r="AT9" s="16"/>
      <c r="AU9" s="37"/>
      <c r="AV9" s="37"/>
      <c r="AW9" s="37"/>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row>
    <row r="10" spans="1:86" s="15" customFormat="1" ht="15" customHeight="1" x14ac:dyDescent="0.2">
      <c r="A10" s="16"/>
      <c r="B10" s="46" t="s">
        <v>5</v>
      </c>
      <c r="C10" s="46"/>
      <c r="D10" s="46"/>
      <c r="E10" s="46"/>
      <c r="F10" s="47"/>
      <c r="G10" s="47"/>
      <c r="H10" s="47"/>
      <c r="I10" s="47"/>
      <c r="J10" s="47"/>
      <c r="K10" s="28"/>
      <c r="L10" s="28"/>
      <c r="M10" s="28"/>
      <c r="N10" s="28"/>
      <c r="O10" s="28"/>
      <c r="P10" s="28"/>
      <c r="Q10" s="28"/>
      <c r="R10" s="28"/>
      <c r="S10" s="28"/>
      <c r="T10" s="28"/>
      <c r="U10" s="28"/>
      <c r="V10" s="77" t="s">
        <v>6</v>
      </c>
      <c r="W10" s="78"/>
      <c r="X10" s="78"/>
      <c r="Y10" s="78"/>
      <c r="Z10" s="79"/>
      <c r="AA10" s="80"/>
      <c r="AB10" s="80"/>
      <c r="AC10" s="80"/>
      <c r="AD10" s="80"/>
      <c r="AE10" s="80"/>
      <c r="AF10" s="80"/>
      <c r="AG10" s="80"/>
      <c r="AH10" s="80"/>
      <c r="AI10" s="17"/>
      <c r="AJ10" s="17"/>
      <c r="AK10" s="17"/>
      <c r="AL10" s="17"/>
      <c r="AM10" s="72">
        <v>7.0000000000000007E-2</v>
      </c>
      <c r="AN10" s="73"/>
      <c r="AO10" s="73"/>
      <c r="AP10" s="73"/>
      <c r="AQ10" s="73"/>
      <c r="AR10" s="73"/>
      <c r="AS10" s="16"/>
      <c r="AT10" s="16"/>
      <c r="AU10" s="37"/>
      <c r="AV10" s="37"/>
      <c r="AW10" s="37"/>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row>
    <row r="11" spans="1:86" s="15" customFormat="1" x14ac:dyDescent="0.2">
      <c r="A11" s="16"/>
      <c r="B11" s="38"/>
      <c r="C11" s="38"/>
      <c r="D11" s="38"/>
      <c r="E11" s="38"/>
      <c r="F11" s="37"/>
      <c r="G11" s="37"/>
      <c r="H11" s="28"/>
      <c r="I11" s="28"/>
      <c r="J11" s="28"/>
      <c r="K11" s="28"/>
      <c r="L11" s="28"/>
      <c r="M11" s="28"/>
      <c r="N11" s="28"/>
      <c r="O11" s="28"/>
      <c r="P11" s="28"/>
      <c r="Q11" s="28"/>
      <c r="R11" s="28"/>
      <c r="S11" s="28"/>
      <c r="T11" s="28"/>
      <c r="U11" s="28"/>
      <c r="V11" s="77" t="s">
        <v>7</v>
      </c>
      <c r="W11" s="78"/>
      <c r="X11" s="78"/>
      <c r="Y11" s="78"/>
      <c r="Z11" s="79"/>
      <c r="AA11" s="80"/>
      <c r="AB11" s="80"/>
      <c r="AC11" s="80"/>
      <c r="AD11" s="80"/>
      <c r="AE11" s="80"/>
      <c r="AF11" s="80"/>
      <c r="AG11" s="80"/>
      <c r="AH11" s="80"/>
      <c r="AI11" s="17"/>
      <c r="AJ11" s="17"/>
      <c r="AK11" s="17"/>
      <c r="AL11" s="17"/>
      <c r="AM11" s="71" t="s">
        <v>32</v>
      </c>
      <c r="AN11" s="71"/>
      <c r="AO11" s="71"/>
      <c r="AP11" s="71"/>
      <c r="AQ11" s="71"/>
      <c r="AR11" s="71"/>
      <c r="AS11" s="16"/>
      <c r="AT11" s="16"/>
      <c r="AU11" s="37"/>
      <c r="AV11" s="37"/>
      <c r="AW11" s="37"/>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row>
    <row r="12" spans="1:86" s="15" customFormat="1" x14ac:dyDescent="0.2">
      <c r="A12" s="16"/>
      <c r="B12" s="38"/>
      <c r="C12" s="38"/>
      <c r="D12" s="38"/>
      <c r="E12" s="38"/>
      <c r="F12" s="37"/>
      <c r="G12" s="37"/>
      <c r="H12" s="28"/>
      <c r="I12" s="28"/>
      <c r="J12" s="28"/>
      <c r="K12" s="28"/>
      <c r="L12" s="28"/>
      <c r="M12" s="28"/>
      <c r="N12" s="28"/>
      <c r="O12" s="28"/>
      <c r="P12" s="28"/>
      <c r="Q12" s="28"/>
      <c r="R12" s="28"/>
      <c r="S12" s="28"/>
      <c r="T12" s="28"/>
      <c r="U12" s="28"/>
      <c r="V12" s="77" t="s">
        <v>8</v>
      </c>
      <c r="W12" s="78"/>
      <c r="X12" s="78"/>
      <c r="Y12" s="78"/>
      <c r="Z12" s="79"/>
      <c r="AA12" s="80"/>
      <c r="AB12" s="80"/>
      <c r="AC12" s="80"/>
      <c r="AD12" s="80"/>
      <c r="AE12" s="80"/>
      <c r="AF12" s="80"/>
      <c r="AG12" s="80"/>
      <c r="AH12" s="80"/>
      <c r="AI12" s="17"/>
      <c r="AJ12" s="17"/>
      <c r="AK12" s="17"/>
      <c r="AL12" s="17"/>
      <c r="AM12" s="72">
        <v>0.25</v>
      </c>
      <c r="AN12" s="73"/>
      <c r="AO12" s="73"/>
      <c r="AP12" s="73"/>
      <c r="AQ12" s="73"/>
      <c r="AR12" s="73"/>
      <c r="AS12" s="16"/>
      <c r="AT12" s="16"/>
      <c r="AU12" s="37"/>
      <c r="AV12" s="37"/>
      <c r="AW12" s="37"/>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row>
    <row r="13" spans="1:86" s="15" customFormat="1" x14ac:dyDescent="0.2">
      <c r="A13" s="16"/>
      <c r="B13" s="25"/>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9"/>
      <c r="AE13" s="24"/>
      <c r="AF13" s="24"/>
      <c r="AG13" s="27"/>
      <c r="AH13" s="17"/>
      <c r="AI13" s="17"/>
      <c r="AJ13" s="17"/>
      <c r="AK13" s="17"/>
      <c r="AL13" s="17"/>
      <c r="AM13" s="17"/>
      <c r="AN13" s="17"/>
      <c r="AO13" s="17"/>
      <c r="AP13" s="17"/>
      <c r="AQ13" s="17"/>
      <c r="AR13" s="16"/>
      <c r="AS13" s="16"/>
      <c r="AT13" s="16"/>
      <c r="AU13" s="37"/>
      <c r="AV13" s="37"/>
      <c r="AW13" s="37"/>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row>
    <row r="14" spans="1:86" s="15" customFormat="1" x14ac:dyDescent="0.2">
      <c r="A14" s="16"/>
      <c r="B14" s="26"/>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9"/>
      <c r="AE14" s="24"/>
      <c r="AF14" s="24"/>
      <c r="AG14" s="30"/>
      <c r="AH14" s="17"/>
      <c r="AI14" s="17"/>
      <c r="AJ14" s="17"/>
      <c r="AK14" s="17"/>
      <c r="AL14" s="17"/>
      <c r="AM14" s="17"/>
      <c r="AN14" s="17"/>
      <c r="AO14" s="17"/>
      <c r="AP14" s="17"/>
      <c r="AQ14" s="17"/>
      <c r="AR14" s="16"/>
      <c r="AS14" s="16"/>
      <c r="AT14" s="16"/>
      <c r="AU14" s="37"/>
      <c r="AV14" s="37"/>
      <c r="AW14" s="37"/>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row>
    <row r="15" spans="1:86" s="15" customFormat="1" x14ac:dyDescent="0.2">
      <c r="A15" s="16"/>
      <c r="B15" s="51" t="s">
        <v>9</v>
      </c>
      <c r="C15" s="51"/>
      <c r="D15" s="51" t="s">
        <v>10</v>
      </c>
      <c r="E15" s="51"/>
      <c r="F15" s="51"/>
      <c r="G15" s="51"/>
      <c r="H15" s="51" t="s">
        <v>11</v>
      </c>
      <c r="I15" s="51"/>
      <c r="J15" s="51"/>
      <c r="K15" s="51" t="s">
        <v>12</v>
      </c>
      <c r="L15" s="51"/>
      <c r="M15" s="51"/>
      <c r="N15" s="51"/>
      <c r="O15" s="51"/>
      <c r="P15" s="51"/>
      <c r="Q15" s="51"/>
      <c r="R15" s="51"/>
      <c r="S15" s="51"/>
      <c r="T15" s="51"/>
      <c r="U15" s="51"/>
      <c r="V15" s="51"/>
      <c r="W15" s="51"/>
      <c r="X15" s="51"/>
      <c r="Y15" s="51"/>
      <c r="Z15" s="51"/>
      <c r="AA15" s="51"/>
      <c r="AB15" s="51"/>
      <c r="AC15" s="51"/>
      <c r="AD15" s="51"/>
      <c r="AE15" s="51"/>
      <c r="AF15" s="51" t="s">
        <v>13</v>
      </c>
      <c r="AG15" s="51"/>
      <c r="AH15" s="51"/>
      <c r="AI15" s="51" t="s">
        <v>14</v>
      </c>
      <c r="AJ15" s="51"/>
      <c r="AK15" s="51"/>
      <c r="AL15" s="52" t="s">
        <v>29</v>
      </c>
      <c r="AM15" s="51"/>
      <c r="AN15" s="51"/>
      <c r="AO15" s="51"/>
      <c r="AP15" s="53" t="s">
        <v>30</v>
      </c>
      <c r="AQ15" s="54"/>
      <c r="AR15" s="54"/>
      <c r="AS15" s="55"/>
      <c r="AT15" s="56" t="s">
        <v>31</v>
      </c>
      <c r="AU15" s="56"/>
      <c r="AV15" s="32" t="s">
        <v>19</v>
      </c>
      <c r="AW15" s="32" t="s">
        <v>18</v>
      </c>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row>
    <row r="16" spans="1:86" s="15" customFormat="1" x14ac:dyDescent="0.2">
      <c r="A16" s="16"/>
      <c r="B16" s="56">
        <v>1</v>
      </c>
      <c r="C16" s="56"/>
      <c r="D16" s="57">
        <v>101</v>
      </c>
      <c r="E16" s="57"/>
      <c r="F16" s="57"/>
      <c r="G16" s="57"/>
      <c r="H16" s="57">
        <v>5</v>
      </c>
      <c r="I16" s="57"/>
      <c r="J16" s="57"/>
      <c r="K16" s="58" t="str">
        <f>IF(D16&gt;=120,0,IF(D16&lt;=100,0,VLOOKUP(D16,Artikelliste!$B$11:$AK$30,4,FALSE)))</f>
        <v>VWL Grundwissen</v>
      </c>
      <c r="L16" s="58"/>
      <c r="M16" s="58"/>
      <c r="N16" s="58"/>
      <c r="O16" s="58"/>
      <c r="P16" s="58"/>
      <c r="Q16" s="58"/>
      <c r="R16" s="58"/>
      <c r="S16" s="58"/>
      <c r="T16" s="58"/>
      <c r="U16" s="58"/>
      <c r="V16" s="58"/>
      <c r="W16" s="58"/>
      <c r="X16" s="58"/>
      <c r="Y16" s="58"/>
      <c r="Z16" s="58"/>
      <c r="AA16" s="58"/>
      <c r="AB16" s="58"/>
      <c r="AC16" s="58"/>
      <c r="AD16" s="58"/>
      <c r="AE16" s="58"/>
      <c r="AF16" s="59">
        <f>IF(D16&gt;=120,0,IF(D16&lt;=100,0,VLOOKUP(D16,Artikelliste!$B$11:$AJ$30,33,FALSE)))</f>
        <v>6.9</v>
      </c>
      <c r="AG16" s="59"/>
      <c r="AH16" s="59"/>
      <c r="AI16" s="59">
        <f>IF(D16&gt;=120,0,IF(D16&lt;=100,0,H16*AF16))</f>
        <v>34.5</v>
      </c>
      <c r="AJ16" s="59"/>
      <c r="AK16" s="59"/>
      <c r="AL16" s="60">
        <f>IF(D16&gt;=120,0,IF(D16&lt;=100,0,VLOOKUP(D16,Artikelliste!$B$9:$AJ$30,29,FALSE)))</f>
        <v>200</v>
      </c>
      <c r="AM16" s="60"/>
      <c r="AN16" s="60"/>
      <c r="AO16" s="60"/>
      <c r="AP16" s="61">
        <f>IF(D16&gt;=120,0,IF(D16&lt;=100,0,VLOOKUP(D16,Artikelliste!$B$9:$AJ$30,24,FALSE)))</f>
        <v>100</v>
      </c>
      <c r="AQ16" s="61"/>
      <c r="AR16" s="61"/>
      <c r="AS16" s="61"/>
      <c r="AT16" s="70">
        <f t="shared" ref="AT16:AT30" si="0">IF(D16&gt;=120,0,IF(D16&lt;=100,0,Warngr*AL16))</f>
        <v>50</v>
      </c>
      <c r="AU16" s="70"/>
      <c r="AV16" s="35" t="str">
        <f>IF(D16&gt;Artikelliste!$B$30,0,IF(D16&lt;Artikelliste!$B$11,0,IF(AP16-H16&lt;0,"WARNUNG",IF(AP16-H16&lt;AT16,"Lagerbestand kritisch","OK"))))</f>
        <v>OK</v>
      </c>
      <c r="AW16" s="36" t="str">
        <f>IF(D16&gt;=120,"keine Angabe",IF(D16&lt;=100,"keine Angabe",IF(AV16="WARNUNG",VLOOKUP(D16,Artikelliste!B9:AJ30,35,FALSE),"0")))</f>
        <v>0</v>
      </c>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row>
    <row r="17" spans="1:85" s="15" customFormat="1" x14ac:dyDescent="0.2">
      <c r="A17" s="16"/>
      <c r="B17" s="56">
        <v>2</v>
      </c>
      <c r="C17" s="56"/>
      <c r="D17" s="57">
        <v>108</v>
      </c>
      <c r="E17" s="57"/>
      <c r="F17" s="57"/>
      <c r="G17" s="57"/>
      <c r="H17" s="57">
        <v>30</v>
      </c>
      <c r="I17" s="57"/>
      <c r="J17" s="57"/>
      <c r="K17" s="58" t="str">
        <f>IF(D17&gt;=120,0,IF(D17&lt;=100,0,VLOOKUP(D17,Artikelliste!$B$11:$AK$30,4,FALSE)))</f>
        <v>Marketing: Einführung in Theorie und Praxis</v>
      </c>
      <c r="L17" s="58"/>
      <c r="M17" s="58"/>
      <c r="N17" s="58"/>
      <c r="O17" s="58"/>
      <c r="P17" s="58"/>
      <c r="Q17" s="58"/>
      <c r="R17" s="58"/>
      <c r="S17" s="58"/>
      <c r="T17" s="58"/>
      <c r="U17" s="58"/>
      <c r="V17" s="58"/>
      <c r="W17" s="58"/>
      <c r="X17" s="58"/>
      <c r="Y17" s="58"/>
      <c r="Z17" s="58"/>
      <c r="AA17" s="58"/>
      <c r="AB17" s="58"/>
      <c r="AC17" s="58"/>
      <c r="AD17" s="58"/>
      <c r="AE17" s="58"/>
      <c r="AF17" s="59">
        <f>IF(D17&gt;=120,0,IF(D17&lt;=100,0,VLOOKUP(D17,Artikelliste!$B$11:$AJ$30,33,FALSE)))</f>
        <v>29.95</v>
      </c>
      <c r="AG17" s="59"/>
      <c r="AH17" s="59"/>
      <c r="AI17" s="59">
        <f t="shared" ref="AI17:AI30" si="1">IF(D17&gt;=120,0,IF(D17&lt;=100,0,H17*AF17))</f>
        <v>898.5</v>
      </c>
      <c r="AJ17" s="59"/>
      <c r="AK17" s="59"/>
      <c r="AL17" s="60">
        <f>IF(D17&gt;=120,0,IF(D17&lt;=100,0,VLOOKUP(D17,Artikelliste!$B$9:$AJ$30,29,FALSE)))</f>
        <v>40</v>
      </c>
      <c r="AM17" s="60"/>
      <c r="AN17" s="60"/>
      <c r="AO17" s="60"/>
      <c r="AP17" s="61">
        <f>IF(D17&gt;=120,0,IF(D17&lt;=100,0,VLOOKUP(D17,Artikelliste!$B$9:$AJ$30,24,FALSE)))</f>
        <v>50</v>
      </c>
      <c r="AQ17" s="61"/>
      <c r="AR17" s="61"/>
      <c r="AS17" s="61"/>
      <c r="AT17" s="70">
        <f t="shared" si="0"/>
        <v>10</v>
      </c>
      <c r="AU17" s="70"/>
      <c r="AV17" s="35" t="str">
        <f>IF(D17&gt;Artikelliste!B30,0,IF(D17&lt;Artikelliste!B11,0,IF(AP17-H17&lt;0,"WARNUNG",IF(AP17-H17&lt;AT17,"Lagerbestand kritisch","OK"))))</f>
        <v>OK</v>
      </c>
      <c r="AW17" s="36" t="str">
        <f>IF(D17&gt;=120,"keine Angabe",IF(D17&lt;=100,"keine Angabe",IF(AV17="WARNUNG",VLOOKUP(D17,Artikelliste!B10:AJ31,35,FALSE),"0")))</f>
        <v>0</v>
      </c>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row>
    <row r="18" spans="1:85" s="15" customFormat="1" x14ac:dyDescent="0.2">
      <c r="A18" s="16"/>
      <c r="B18" s="56">
        <v>3</v>
      </c>
      <c r="C18" s="56"/>
      <c r="D18" s="57">
        <v>106</v>
      </c>
      <c r="E18" s="57"/>
      <c r="F18" s="57"/>
      <c r="G18" s="57"/>
      <c r="H18" s="57">
        <v>100</v>
      </c>
      <c r="I18" s="57"/>
      <c r="J18" s="57"/>
      <c r="K18" s="58" t="str">
        <f>IF(D18&gt;=120,0,IF(D18&lt;=100,0,VLOOKUP(D18,Artikelliste!$B$11:$AK$30,4,FALSE)))</f>
        <v>Eiführung in das Controlling</v>
      </c>
      <c r="L18" s="58"/>
      <c r="M18" s="58"/>
      <c r="N18" s="58"/>
      <c r="O18" s="58"/>
      <c r="P18" s="58"/>
      <c r="Q18" s="58"/>
      <c r="R18" s="58"/>
      <c r="S18" s="58"/>
      <c r="T18" s="58"/>
      <c r="U18" s="58"/>
      <c r="V18" s="58"/>
      <c r="W18" s="58"/>
      <c r="X18" s="58"/>
      <c r="Y18" s="58"/>
      <c r="Z18" s="58"/>
      <c r="AA18" s="58"/>
      <c r="AB18" s="58"/>
      <c r="AC18" s="58"/>
      <c r="AD18" s="58"/>
      <c r="AE18" s="58"/>
      <c r="AF18" s="59">
        <f>IF(D18&gt;=120,0,IF(D18&lt;=100,0,VLOOKUP(D18,Artikelliste!$B$11:$AJ$30,33,FALSE)))</f>
        <v>29.95</v>
      </c>
      <c r="AG18" s="59"/>
      <c r="AH18" s="59"/>
      <c r="AI18" s="59">
        <f t="shared" si="1"/>
        <v>2995</v>
      </c>
      <c r="AJ18" s="59"/>
      <c r="AK18" s="59"/>
      <c r="AL18" s="60">
        <f>IF(D18&gt;=120,0,IF(D18&lt;=100,0,VLOOKUP(D18,Artikelliste!$B$9:$AJ$30,29,FALSE)))</f>
        <v>23</v>
      </c>
      <c r="AM18" s="60"/>
      <c r="AN18" s="60"/>
      <c r="AO18" s="60"/>
      <c r="AP18" s="61">
        <f>IF(D18&gt;=120,0,IF(D18&lt;=100,0,VLOOKUP(D18,Artikelliste!$B$9:$AJ$30,24,FALSE)))</f>
        <v>70</v>
      </c>
      <c r="AQ18" s="61"/>
      <c r="AR18" s="61"/>
      <c r="AS18" s="61"/>
      <c r="AT18" s="70">
        <f t="shared" si="0"/>
        <v>5.75</v>
      </c>
      <c r="AU18" s="70"/>
      <c r="AV18" s="35" t="str">
        <f>IF(D18&gt;Artikelliste!B30,0,IF(D18&lt;Artikelliste!B11,0,IF(AP18-H18&lt;0,"WARNUNG",IF(AP18-H18&lt;AT18,"Lagerbestand kritisch","OK"))))</f>
        <v>WARNUNG</v>
      </c>
      <c r="AW18" s="36">
        <f ca="1">IF(D18&gt;=120,"keine Angabe",IF(D18&lt;=100,"keine Angabe",IF(AV18="WARNUNG",VLOOKUP(D18,Artikelliste!B11:AJ32,35,FALSE),"0")))</f>
        <v>41291</v>
      </c>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row>
    <row r="19" spans="1:85" s="15" customFormat="1" x14ac:dyDescent="0.2">
      <c r="A19" s="16"/>
      <c r="B19" s="56">
        <v>4</v>
      </c>
      <c r="C19" s="56"/>
      <c r="D19" s="57">
        <v>101</v>
      </c>
      <c r="E19" s="57"/>
      <c r="F19" s="57"/>
      <c r="G19" s="57"/>
      <c r="H19" s="57">
        <v>5</v>
      </c>
      <c r="I19" s="57"/>
      <c r="J19" s="57"/>
      <c r="K19" s="58" t="str">
        <f>IF(D19&gt;=120,0,IF(D19&lt;=100,0,VLOOKUP(D19,Artikelliste!$B$11:$AK$30,4,FALSE)))</f>
        <v>VWL Grundwissen</v>
      </c>
      <c r="L19" s="58"/>
      <c r="M19" s="58"/>
      <c r="N19" s="58"/>
      <c r="O19" s="58"/>
      <c r="P19" s="58"/>
      <c r="Q19" s="58"/>
      <c r="R19" s="58"/>
      <c r="S19" s="58"/>
      <c r="T19" s="58"/>
      <c r="U19" s="58"/>
      <c r="V19" s="58"/>
      <c r="W19" s="58"/>
      <c r="X19" s="58"/>
      <c r="Y19" s="58"/>
      <c r="Z19" s="58"/>
      <c r="AA19" s="58"/>
      <c r="AB19" s="58"/>
      <c r="AC19" s="58"/>
      <c r="AD19" s="58"/>
      <c r="AE19" s="58"/>
      <c r="AF19" s="59">
        <f>IF(D19&gt;=120,0,IF(D19&lt;=100,0,VLOOKUP(D19,Artikelliste!$B$11:$AJ$30,33,FALSE)))</f>
        <v>6.9</v>
      </c>
      <c r="AG19" s="59"/>
      <c r="AH19" s="59"/>
      <c r="AI19" s="59">
        <f t="shared" si="1"/>
        <v>34.5</v>
      </c>
      <c r="AJ19" s="59"/>
      <c r="AK19" s="59"/>
      <c r="AL19" s="60">
        <f>IF(D19&gt;=120,0,IF(D19&lt;=100,0,VLOOKUP(D19,Artikelliste!$B$9:$AJ$30,29,FALSE)))</f>
        <v>200</v>
      </c>
      <c r="AM19" s="60"/>
      <c r="AN19" s="60"/>
      <c r="AO19" s="60"/>
      <c r="AP19" s="61">
        <f>IF(D19&gt;=120,0,IF(D19&lt;=100,0,VLOOKUP(D19,Artikelliste!$B$9:$AJ$30,24,FALSE)))</f>
        <v>100</v>
      </c>
      <c r="AQ19" s="61"/>
      <c r="AR19" s="61"/>
      <c r="AS19" s="61"/>
      <c r="AT19" s="70">
        <f t="shared" si="0"/>
        <v>50</v>
      </c>
      <c r="AU19" s="70"/>
      <c r="AV19" s="35" t="str">
        <f>IF(D19&gt;Artikelliste!B30,0,IF(D19&lt;Artikelliste!B11,0,IF(AP19-H19&lt;0,"WARNUNG",IF(AP19-H19&lt;AT19,"Lagerbestand kritisch","OK"))))</f>
        <v>OK</v>
      </c>
      <c r="AW19" s="36" t="str">
        <f>IF(D19&gt;=120,"keine Angabe",IF(D19&lt;=100,"keine Angabe",IF(AV19="WARNUNG",VLOOKUP(D19,Artikelliste!B12:AJ33,35,FALSE),"0")))</f>
        <v>0</v>
      </c>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row>
    <row r="20" spans="1:85" s="15" customFormat="1" x14ac:dyDescent="0.2">
      <c r="A20" s="16"/>
      <c r="B20" s="56">
        <v>5</v>
      </c>
      <c r="C20" s="56"/>
      <c r="D20" s="57">
        <v>107</v>
      </c>
      <c r="E20" s="57"/>
      <c r="F20" s="57"/>
      <c r="G20" s="57"/>
      <c r="H20" s="57">
        <v>100</v>
      </c>
      <c r="I20" s="57"/>
      <c r="J20" s="57"/>
      <c r="K20" s="58" t="str">
        <f>IF(D20&gt;=120,0,IF(D20&lt;=100,0,VLOOKUP(D20,Artikelliste!$B$11:$AK$30,4,FALSE)))</f>
        <v>Basiswissen Rechnungswesen</v>
      </c>
      <c r="L20" s="58"/>
      <c r="M20" s="58"/>
      <c r="N20" s="58"/>
      <c r="O20" s="58"/>
      <c r="P20" s="58"/>
      <c r="Q20" s="58"/>
      <c r="R20" s="58"/>
      <c r="S20" s="58"/>
      <c r="T20" s="58"/>
      <c r="U20" s="58"/>
      <c r="V20" s="58"/>
      <c r="W20" s="58"/>
      <c r="X20" s="58"/>
      <c r="Y20" s="58"/>
      <c r="Z20" s="58"/>
      <c r="AA20" s="58"/>
      <c r="AB20" s="58"/>
      <c r="AC20" s="58"/>
      <c r="AD20" s="58"/>
      <c r="AE20" s="58"/>
      <c r="AF20" s="59">
        <f>IF(D20&gt;=120,0,IF(D20&lt;=100,0,VLOOKUP(D20,Artikelliste!$B$11:$AJ$30,33,FALSE)))</f>
        <v>10</v>
      </c>
      <c r="AG20" s="59"/>
      <c r="AH20" s="59"/>
      <c r="AI20" s="59">
        <f t="shared" si="1"/>
        <v>1000</v>
      </c>
      <c r="AJ20" s="59"/>
      <c r="AK20" s="59"/>
      <c r="AL20" s="60">
        <f>IF(D20&gt;=120,0,IF(D20&lt;=100,0,VLOOKUP(D20,Artikelliste!$B$9:$AJ$30,29,FALSE)))</f>
        <v>100</v>
      </c>
      <c r="AM20" s="60"/>
      <c r="AN20" s="60"/>
      <c r="AO20" s="60"/>
      <c r="AP20" s="61">
        <f>IF(D20&gt;=120,0,IF(D20&lt;=100,0,VLOOKUP(D20,Artikelliste!$B$9:$AJ$30,24,FALSE)))</f>
        <v>100</v>
      </c>
      <c r="AQ20" s="61"/>
      <c r="AR20" s="61"/>
      <c r="AS20" s="61"/>
      <c r="AT20" s="70">
        <f t="shared" si="0"/>
        <v>25</v>
      </c>
      <c r="AU20" s="70"/>
      <c r="AV20" s="35" t="str">
        <f>IF(D20&gt;=Artikelliste!$B$30,0,IF(D20&lt;Artikelliste!$B$11,0,IF(AP20-H20&lt;0,"WARNUNG",IF(AP20-H20&lt;AT20,"Lagerbestand kritisch","OK"))))</f>
        <v>Lagerbestand kritisch</v>
      </c>
      <c r="AW20" s="36" t="str">
        <f>IF(D20&gt;=120,"keine Angabe",IF(D20&lt;=100,"keine Angabe",IF(AV20="WARNUNG",VLOOKUP(D20,Artikelliste!B13:AJ34,35,FALSE),"0")))</f>
        <v>0</v>
      </c>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row>
    <row r="21" spans="1:85" s="15" customFormat="1" x14ac:dyDescent="0.2">
      <c r="A21" s="16"/>
      <c r="B21" s="56">
        <v>6</v>
      </c>
      <c r="C21" s="56"/>
      <c r="D21" s="57"/>
      <c r="E21" s="57"/>
      <c r="F21" s="57"/>
      <c r="G21" s="57"/>
      <c r="H21" s="57"/>
      <c r="I21" s="57"/>
      <c r="J21" s="57"/>
      <c r="K21" s="58">
        <f>IF(D21&gt;=120,0,IF(D21&lt;=100,0,VLOOKUP(D21,Artikelliste!$B$11:$AK$30,4,FALSE)))</f>
        <v>0</v>
      </c>
      <c r="L21" s="58"/>
      <c r="M21" s="58"/>
      <c r="N21" s="58"/>
      <c r="O21" s="58"/>
      <c r="P21" s="58"/>
      <c r="Q21" s="58"/>
      <c r="R21" s="58"/>
      <c r="S21" s="58"/>
      <c r="T21" s="58"/>
      <c r="U21" s="58"/>
      <c r="V21" s="58"/>
      <c r="W21" s="58"/>
      <c r="X21" s="58"/>
      <c r="Y21" s="58"/>
      <c r="Z21" s="58"/>
      <c r="AA21" s="58"/>
      <c r="AB21" s="58"/>
      <c r="AC21" s="58"/>
      <c r="AD21" s="58"/>
      <c r="AE21" s="58"/>
      <c r="AF21" s="59">
        <f>IF(D21&gt;=120,0,IF(D21&lt;=100,0,VLOOKUP(D21,Artikelliste!$B$11:$AJ$30,33,FALSE)))</f>
        <v>0</v>
      </c>
      <c r="AG21" s="59"/>
      <c r="AH21" s="59"/>
      <c r="AI21" s="59">
        <f t="shared" si="1"/>
        <v>0</v>
      </c>
      <c r="AJ21" s="59"/>
      <c r="AK21" s="59"/>
      <c r="AL21" s="60">
        <f>IF(D21&gt;=120,0,IF(D21&lt;=100,0,VLOOKUP(D21,Artikelliste!$B$9:$AJ$30,29,FALSE)))</f>
        <v>0</v>
      </c>
      <c r="AM21" s="60"/>
      <c r="AN21" s="60"/>
      <c r="AO21" s="60"/>
      <c r="AP21" s="61">
        <f>IF(D21&gt;=120,0,IF(D21&lt;=100,0,VLOOKUP(D21,Artikelliste!$B$9:$AJ$30,24,FALSE)))</f>
        <v>0</v>
      </c>
      <c r="AQ21" s="61"/>
      <c r="AR21" s="61"/>
      <c r="AS21" s="61"/>
      <c r="AT21" s="70">
        <f t="shared" si="0"/>
        <v>0</v>
      </c>
      <c r="AU21" s="70"/>
      <c r="AV21" s="35">
        <f>IF(D21&gt;=Artikelliste!$B$30,0,IF(D21&lt;Artikelliste!$B$11,0,IF(AP21-H21&lt;0,"WARNUNG",IF(AP21-H21&lt;AT21,"Lagerbestand kritisch","OK"))))</f>
        <v>0</v>
      </c>
      <c r="AW21" s="36" t="str">
        <f>IF(D21&gt;=120,"keine Angabe",IF(D21&lt;=100,"keine Angabe",IF(AV21="WARNUNG",VLOOKUP(D21,Artikelliste!B14:AJ35,35,FALSE),"0")))</f>
        <v>keine Angabe</v>
      </c>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row>
    <row r="22" spans="1:85" s="15" customFormat="1" x14ac:dyDescent="0.2">
      <c r="A22" s="16"/>
      <c r="B22" s="56">
        <v>7</v>
      </c>
      <c r="C22" s="56"/>
      <c r="D22" s="57"/>
      <c r="E22" s="57"/>
      <c r="F22" s="57"/>
      <c r="G22" s="57"/>
      <c r="H22" s="57"/>
      <c r="I22" s="57"/>
      <c r="J22" s="57"/>
      <c r="K22" s="58">
        <f>IF(D22&gt;=120,0,IF(D22&lt;=100,0,VLOOKUP(D22,Artikelliste!$B$11:$AK$30,4,FALSE)))</f>
        <v>0</v>
      </c>
      <c r="L22" s="58"/>
      <c r="M22" s="58"/>
      <c r="N22" s="58"/>
      <c r="O22" s="58"/>
      <c r="P22" s="58"/>
      <c r="Q22" s="58"/>
      <c r="R22" s="58"/>
      <c r="S22" s="58"/>
      <c r="T22" s="58"/>
      <c r="U22" s="58"/>
      <c r="V22" s="58"/>
      <c r="W22" s="58"/>
      <c r="X22" s="58"/>
      <c r="Y22" s="58"/>
      <c r="Z22" s="58"/>
      <c r="AA22" s="58"/>
      <c r="AB22" s="58"/>
      <c r="AC22" s="58"/>
      <c r="AD22" s="58"/>
      <c r="AE22" s="58"/>
      <c r="AF22" s="59">
        <f>IF(D22&gt;=120,0,IF(D22&lt;=100,0,VLOOKUP(D22,Artikelliste!$B$11:$AJ$30,33,FALSE)))</f>
        <v>0</v>
      </c>
      <c r="AG22" s="59"/>
      <c r="AH22" s="59"/>
      <c r="AI22" s="59">
        <f t="shared" si="1"/>
        <v>0</v>
      </c>
      <c r="AJ22" s="59"/>
      <c r="AK22" s="59"/>
      <c r="AL22" s="60">
        <f>IF(D22&gt;=120,0,IF(D22&lt;=100,0,VLOOKUP(D22,Artikelliste!$B$9:$AJ$30,29,FALSE)))</f>
        <v>0</v>
      </c>
      <c r="AM22" s="60"/>
      <c r="AN22" s="60"/>
      <c r="AO22" s="60"/>
      <c r="AP22" s="61">
        <f>IF(D22&gt;=120,0,IF(D22&lt;=100,0,VLOOKUP(D22,Artikelliste!$B$9:$AJ$30,24,FALSE)))</f>
        <v>0</v>
      </c>
      <c r="AQ22" s="61"/>
      <c r="AR22" s="61"/>
      <c r="AS22" s="61"/>
      <c r="AT22" s="70">
        <f t="shared" si="0"/>
        <v>0</v>
      </c>
      <c r="AU22" s="70"/>
      <c r="AV22" s="35">
        <f>IF(D22&gt;=Artikelliste!$B$30,0,IF(D22&lt;Artikelliste!$B$11,0,IF(AP22-H22&lt;0,"WARNUNG",IF(AP22-H22&lt;AT22,"Lagerbestand kritisch","OK"))))</f>
        <v>0</v>
      </c>
      <c r="AW22" s="36" t="str">
        <f>IF(D22&gt;=120,"keine Angabe",IF(D22&lt;=100,"keine Angabe",IF(AV22="WARNUNG",VLOOKUP(D22,Artikelliste!B15:AJ36,35,FALSE),"0")))</f>
        <v>keine Angabe</v>
      </c>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row>
    <row r="23" spans="1:85" s="15" customFormat="1" x14ac:dyDescent="0.2">
      <c r="A23" s="16"/>
      <c r="B23" s="56">
        <v>8</v>
      </c>
      <c r="C23" s="56"/>
      <c r="D23" s="57"/>
      <c r="E23" s="57"/>
      <c r="F23" s="57"/>
      <c r="G23" s="57"/>
      <c r="H23" s="57"/>
      <c r="I23" s="57"/>
      <c r="J23" s="57"/>
      <c r="K23" s="58">
        <f>IF(D23&gt;=120,0,IF(D23&lt;=100,0,VLOOKUP(D23,Artikelliste!$B$11:$AK$30,4,FALSE)))</f>
        <v>0</v>
      </c>
      <c r="L23" s="58"/>
      <c r="M23" s="58"/>
      <c r="N23" s="58"/>
      <c r="O23" s="58"/>
      <c r="P23" s="58"/>
      <c r="Q23" s="58"/>
      <c r="R23" s="58"/>
      <c r="S23" s="58"/>
      <c r="T23" s="58"/>
      <c r="U23" s="58"/>
      <c r="V23" s="58"/>
      <c r="W23" s="58"/>
      <c r="X23" s="58"/>
      <c r="Y23" s="58"/>
      <c r="Z23" s="58"/>
      <c r="AA23" s="58"/>
      <c r="AB23" s="58"/>
      <c r="AC23" s="58"/>
      <c r="AD23" s="58"/>
      <c r="AE23" s="58"/>
      <c r="AF23" s="59">
        <f>IF(D23&gt;=120,0,IF(D23&lt;=100,0,VLOOKUP(D23,Artikelliste!$B$11:$AJ$30,33,FALSE)))</f>
        <v>0</v>
      </c>
      <c r="AG23" s="59"/>
      <c r="AH23" s="59"/>
      <c r="AI23" s="59">
        <f t="shared" si="1"/>
        <v>0</v>
      </c>
      <c r="AJ23" s="59"/>
      <c r="AK23" s="59"/>
      <c r="AL23" s="60">
        <f>IF(D23&gt;=120,0,IF(D23&lt;=100,0,VLOOKUP(D23,Artikelliste!$B$9:$AJ$30,29,FALSE)))</f>
        <v>0</v>
      </c>
      <c r="AM23" s="60"/>
      <c r="AN23" s="60"/>
      <c r="AO23" s="60"/>
      <c r="AP23" s="61">
        <f>IF(D23&gt;=120,0,IF(D23&lt;=100,0,VLOOKUP(D23,Artikelliste!$B$9:$AJ$30,24,FALSE)))</f>
        <v>0</v>
      </c>
      <c r="AQ23" s="61"/>
      <c r="AR23" s="61"/>
      <c r="AS23" s="61"/>
      <c r="AT23" s="70">
        <f t="shared" si="0"/>
        <v>0</v>
      </c>
      <c r="AU23" s="70"/>
      <c r="AV23" s="35">
        <f>IF(D23&gt;=Artikelliste!$B$30,0,IF(D23&lt;Artikelliste!$B$11,0,IF(AP23-H23&lt;0,"WARNUNG",IF(AP23-H23&lt;AT23,"Lagerbestand kritisch","OK"))))</f>
        <v>0</v>
      </c>
      <c r="AW23" s="36" t="str">
        <f>IF(D23&gt;=120,"keine Angabe",IF(D23&lt;=100,"keine Angabe",IF(AV23="WARNUNG",VLOOKUP(D23,Artikelliste!B16:AJ37,35,FALSE),"0")))</f>
        <v>keine Angabe</v>
      </c>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row>
    <row r="24" spans="1:85" s="15" customFormat="1" x14ac:dyDescent="0.2">
      <c r="A24" s="16"/>
      <c r="B24" s="56">
        <v>9</v>
      </c>
      <c r="C24" s="56"/>
      <c r="D24" s="57"/>
      <c r="E24" s="57"/>
      <c r="F24" s="57"/>
      <c r="G24" s="57"/>
      <c r="H24" s="57"/>
      <c r="I24" s="57"/>
      <c r="J24" s="57"/>
      <c r="K24" s="58">
        <f>IF(D24&gt;=120,0,IF(D24&lt;=100,0,VLOOKUP(D24,Artikelliste!$B$11:$AK$30,4,FALSE)))</f>
        <v>0</v>
      </c>
      <c r="L24" s="58"/>
      <c r="M24" s="58"/>
      <c r="N24" s="58"/>
      <c r="O24" s="58"/>
      <c r="P24" s="58"/>
      <c r="Q24" s="58"/>
      <c r="R24" s="58"/>
      <c r="S24" s="58"/>
      <c r="T24" s="58"/>
      <c r="U24" s="58"/>
      <c r="V24" s="58"/>
      <c r="W24" s="58"/>
      <c r="X24" s="58"/>
      <c r="Y24" s="58"/>
      <c r="Z24" s="58"/>
      <c r="AA24" s="58"/>
      <c r="AB24" s="58"/>
      <c r="AC24" s="58"/>
      <c r="AD24" s="58"/>
      <c r="AE24" s="58"/>
      <c r="AF24" s="59">
        <f>IF(D24&gt;=120,0,IF(D24&lt;=100,0,VLOOKUP(D24,Artikelliste!$B$11:$AJ$30,33,FALSE)))</f>
        <v>0</v>
      </c>
      <c r="AG24" s="59"/>
      <c r="AH24" s="59"/>
      <c r="AI24" s="59">
        <f t="shared" si="1"/>
        <v>0</v>
      </c>
      <c r="AJ24" s="59"/>
      <c r="AK24" s="59"/>
      <c r="AL24" s="60">
        <f>IF(D24&gt;=120,0,IF(D24&lt;=100,0,VLOOKUP(D24,Artikelliste!$B$9:$AJ$30,29,FALSE)))</f>
        <v>0</v>
      </c>
      <c r="AM24" s="60"/>
      <c r="AN24" s="60"/>
      <c r="AO24" s="60"/>
      <c r="AP24" s="61">
        <f>IF(D24&gt;=120,0,IF(D24&lt;=100,0,VLOOKUP(D24,Artikelliste!$B$9:$AJ$30,24,FALSE)))</f>
        <v>0</v>
      </c>
      <c r="AQ24" s="61"/>
      <c r="AR24" s="61"/>
      <c r="AS24" s="61"/>
      <c r="AT24" s="70">
        <f t="shared" si="0"/>
        <v>0</v>
      </c>
      <c r="AU24" s="70"/>
      <c r="AV24" s="35">
        <f>IF(D24&gt;=Artikelliste!$B$30,0,IF(D24&lt;Artikelliste!$B$11,0,IF(AP24-H24&lt;0,"WARNUNG",IF(AP24-H24&lt;AT24,"Lagerbestand kritisch","OK"))))</f>
        <v>0</v>
      </c>
      <c r="AW24" s="36" t="str">
        <f>IF(D24&gt;=120,"keine Angabe",IF(D24&lt;=100,"keine Angabe",IF(AV24="WARNUNG",VLOOKUP(D24,Artikelliste!B17:AJ38,35,FALSE),"0")))</f>
        <v>keine Angabe</v>
      </c>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row>
    <row r="25" spans="1:85" s="15" customFormat="1" x14ac:dyDescent="0.2">
      <c r="A25" s="16"/>
      <c r="B25" s="56">
        <v>10</v>
      </c>
      <c r="C25" s="56"/>
      <c r="D25" s="57"/>
      <c r="E25" s="57"/>
      <c r="F25" s="57"/>
      <c r="G25" s="57"/>
      <c r="H25" s="57"/>
      <c r="I25" s="57"/>
      <c r="J25" s="57"/>
      <c r="K25" s="58">
        <f>IF(D25&gt;=120,0,IF(D25&lt;=100,0,VLOOKUP(D25,Artikelliste!$B$11:$AK$30,4,FALSE)))</f>
        <v>0</v>
      </c>
      <c r="L25" s="58"/>
      <c r="M25" s="58"/>
      <c r="N25" s="58"/>
      <c r="O25" s="58"/>
      <c r="P25" s="58"/>
      <c r="Q25" s="58"/>
      <c r="R25" s="58"/>
      <c r="S25" s="58"/>
      <c r="T25" s="58"/>
      <c r="U25" s="58"/>
      <c r="V25" s="58"/>
      <c r="W25" s="58"/>
      <c r="X25" s="58"/>
      <c r="Y25" s="58"/>
      <c r="Z25" s="58"/>
      <c r="AA25" s="58"/>
      <c r="AB25" s="58"/>
      <c r="AC25" s="58"/>
      <c r="AD25" s="58"/>
      <c r="AE25" s="58"/>
      <c r="AF25" s="59">
        <f>IF(D25&gt;=120,0,IF(D25&lt;=100,0,VLOOKUP(D25,Artikelliste!$B$11:$AJ$30,33,FALSE)))</f>
        <v>0</v>
      </c>
      <c r="AG25" s="59"/>
      <c r="AH25" s="59"/>
      <c r="AI25" s="59">
        <f t="shared" si="1"/>
        <v>0</v>
      </c>
      <c r="AJ25" s="59"/>
      <c r="AK25" s="59"/>
      <c r="AL25" s="60">
        <f>IF(D25&gt;=120,0,IF(D25&lt;=100,0,VLOOKUP(D25,Artikelliste!$B$9:$AJ$30,29,FALSE)))</f>
        <v>0</v>
      </c>
      <c r="AM25" s="60"/>
      <c r="AN25" s="60"/>
      <c r="AO25" s="60"/>
      <c r="AP25" s="61">
        <f>IF(D25&gt;=120,0,IF(D25&lt;=100,0,VLOOKUP(D25,Artikelliste!$B$9:$AJ$30,24,FALSE)))</f>
        <v>0</v>
      </c>
      <c r="AQ25" s="61"/>
      <c r="AR25" s="61"/>
      <c r="AS25" s="61"/>
      <c r="AT25" s="70">
        <f t="shared" si="0"/>
        <v>0</v>
      </c>
      <c r="AU25" s="70"/>
      <c r="AV25" s="35">
        <f>IF(D25&gt;=Artikelliste!$B$30,0,IF(D25&lt;Artikelliste!$B$11,0,IF(AP25-H25&lt;0,"WARNUNG",IF(AP25-H25&lt;AT25,"Lagerbestand kritisch","OK"))))</f>
        <v>0</v>
      </c>
      <c r="AW25" s="36" t="str">
        <f>IF(D25&gt;=120,"keine Angabe",IF(D25&lt;=100,"keine Angabe",IF(AV25="WARNUNG",VLOOKUP(D25,Artikelliste!B18:AJ39,35,FALSE),"0")))</f>
        <v>keine Angabe</v>
      </c>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row>
    <row r="26" spans="1:85" s="15" customFormat="1" x14ac:dyDescent="0.2">
      <c r="A26" s="16"/>
      <c r="B26" s="56">
        <v>11</v>
      </c>
      <c r="C26" s="56"/>
      <c r="D26" s="57"/>
      <c r="E26" s="57"/>
      <c r="F26" s="57"/>
      <c r="G26" s="57"/>
      <c r="H26" s="57"/>
      <c r="I26" s="57"/>
      <c r="J26" s="57"/>
      <c r="K26" s="58">
        <f>IF(D26&gt;=120,0,IF(D26&lt;=100,0,VLOOKUP(D26,Artikelliste!$B$11:$AK$30,4,FALSE)))</f>
        <v>0</v>
      </c>
      <c r="L26" s="58"/>
      <c r="M26" s="58"/>
      <c r="N26" s="58"/>
      <c r="O26" s="58"/>
      <c r="P26" s="58"/>
      <c r="Q26" s="58"/>
      <c r="R26" s="58"/>
      <c r="S26" s="58"/>
      <c r="T26" s="58"/>
      <c r="U26" s="58"/>
      <c r="V26" s="58"/>
      <c r="W26" s="58"/>
      <c r="X26" s="58"/>
      <c r="Y26" s="58"/>
      <c r="Z26" s="58"/>
      <c r="AA26" s="58"/>
      <c r="AB26" s="58"/>
      <c r="AC26" s="58"/>
      <c r="AD26" s="58"/>
      <c r="AE26" s="58"/>
      <c r="AF26" s="59">
        <f>IF(D26&gt;=120,0,IF(D26&lt;=100,0,VLOOKUP(D26,Artikelliste!$B$11:$AJ$30,33,FALSE)))</f>
        <v>0</v>
      </c>
      <c r="AG26" s="59"/>
      <c r="AH26" s="59"/>
      <c r="AI26" s="59">
        <f t="shared" si="1"/>
        <v>0</v>
      </c>
      <c r="AJ26" s="59"/>
      <c r="AK26" s="59"/>
      <c r="AL26" s="60">
        <f>IF(D26&gt;=120,0,IF(D26&lt;=100,0,VLOOKUP(D26,Artikelliste!$B$9:$AJ$30,29,FALSE)))</f>
        <v>0</v>
      </c>
      <c r="AM26" s="60"/>
      <c r="AN26" s="60"/>
      <c r="AO26" s="60"/>
      <c r="AP26" s="61">
        <f>IF(D26&gt;=120,0,IF(D26&lt;=100,0,VLOOKUP(D26,Artikelliste!$B$9:$AJ$30,24,FALSE)))</f>
        <v>0</v>
      </c>
      <c r="AQ26" s="61"/>
      <c r="AR26" s="61"/>
      <c r="AS26" s="61"/>
      <c r="AT26" s="70">
        <f t="shared" si="0"/>
        <v>0</v>
      </c>
      <c r="AU26" s="70"/>
      <c r="AV26" s="35">
        <f>IF(D26&gt;=Artikelliste!$B$30,0,IF(D26&lt;Artikelliste!$B$11,0,IF(AP26-H26&lt;0,"WARNUNG",IF(AP26-H26&lt;AT26,"Lagerbestand kritisch","OK"))))</f>
        <v>0</v>
      </c>
      <c r="AW26" s="36" t="str">
        <f>IF(D26&gt;=120,"keine Angabe",IF(D26&lt;=100,"keine Angabe",IF(AV26="WARNUNG",VLOOKUP(D26,Artikelliste!B19:AJ40,35,FALSE),"0")))</f>
        <v>keine Angabe</v>
      </c>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row>
    <row r="27" spans="1:85" s="15" customFormat="1" x14ac:dyDescent="0.2">
      <c r="A27" s="16"/>
      <c r="B27" s="56">
        <v>12</v>
      </c>
      <c r="C27" s="56"/>
      <c r="D27" s="57"/>
      <c r="E27" s="57"/>
      <c r="F27" s="57"/>
      <c r="G27" s="57"/>
      <c r="H27" s="57"/>
      <c r="I27" s="57"/>
      <c r="J27" s="57"/>
      <c r="K27" s="58">
        <f>IF(D27&gt;=120,0,IF(D27&lt;=100,0,VLOOKUP(D27,Artikelliste!$B$11:$AK$30,4,FALSE)))</f>
        <v>0</v>
      </c>
      <c r="L27" s="58"/>
      <c r="M27" s="58"/>
      <c r="N27" s="58"/>
      <c r="O27" s="58"/>
      <c r="P27" s="58"/>
      <c r="Q27" s="58"/>
      <c r="R27" s="58"/>
      <c r="S27" s="58"/>
      <c r="T27" s="58"/>
      <c r="U27" s="58"/>
      <c r="V27" s="58"/>
      <c r="W27" s="58"/>
      <c r="X27" s="58"/>
      <c r="Y27" s="58"/>
      <c r="Z27" s="58"/>
      <c r="AA27" s="58"/>
      <c r="AB27" s="58"/>
      <c r="AC27" s="58"/>
      <c r="AD27" s="58"/>
      <c r="AE27" s="58"/>
      <c r="AF27" s="59">
        <f>IF(D27&gt;=120,0,IF(D27&lt;=100,0,VLOOKUP(D27,Artikelliste!$B$11:$AJ$30,33,FALSE)))</f>
        <v>0</v>
      </c>
      <c r="AG27" s="59"/>
      <c r="AH27" s="59"/>
      <c r="AI27" s="59">
        <f t="shared" si="1"/>
        <v>0</v>
      </c>
      <c r="AJ27" s="59"/>
      <c r="AK27" s="59"/>
      <c r="AL27" s="60">
        <f>IF(D27&gt;=120,0,IF(D27&lt;=100,0,VLOOKUP(D27,Artikelliste!$B$9:$AJ$30,29,FALSE)))</f>
        <v>0</v>
      </c>
      <c r="AM27" s="60"/>
      <c r="AN27" s="60"/>
      <c r="AO27" s="60"/>
      <c r="AP27" s="61">
        <f>IF(D27&gt;=120,0,IF(D27&lt;=100,0,VLOOKUP(D27,Artikelliste!$B$9:$AJ$30,24,FALSE)))</f>
        <v>0</v>
      </c>
      <c r="AQ27" s="61"/>
      <c r="AR27" s="61"/>
      <c r="AS27" s="61"/>
      <c r="AT27" s="70">
        <f t="shared" si="0"/>
        <v>0</v>
      </c>
      <c r="AU27" s="70"/>
      <c r="AV27" s="35">
        <f>IF(D27&gt;=Artikelliste!$B$30,0,IF(D27&lt;Artikelliste!$B$11,0,IF(AP27-H27&lt;0,"WARNUNG",IF(AP27-H27&lt;AT27,"Lagerbestand kritisch","OK"))))</f>
        <v>0</v>
      </c>
      <c r="AW27" s="36" t="str">
        <f>IF(D27&gt;=120,"keine Angabe",IF(D27&lt;=100,"keine Angabe",IF(AV27="WARNUNG",VLOOKUP(D27,Artikelliste!B20:AJ41,35,FALSE),"0")))</f>
        <v>keine Angabe</v>
      </c>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row>
    <row r="28" spans="1:85" s="15" customFormat="1" x14ac:dyDescent="0.2">
      <c r="A28" s="16"/>
      <c r="B28" s="56">
        <v>13</v>
      </c>
      <c r="C28" s="56"/>
      <c r="D28" s="57"/>
      <c r="E28" s="57"/>
      <c r="F28" s="57"/>
      <c r="G28" s="57"/>
      <c r="H28" s="57"/>
      <c r="I28" s="57"/>
      <c r="J28" s="57"/>
      <c r="K28" s="58">
        <f>IF(D28&gt;=120,0,IF(D28&lt;=100,0,VLOOKUP(D28,Artikelliste!$B$11:$AK$30,4,FALSE)))</f>
        <v>0</v>
      </c>
      <c r="L28" s="58"/>
      <c r="M28" s="58"/>
      <c r="N28" s="58"/>
      <c r="O28" s="58"/>
      <c r="P28" s="58"/>
      <c r="Q28" s="58"/>
      <c r="R28" s="58"/>
      <c r="S28" s="58"/>
      <c r="T28" s="58"/>
      <c r="U28" s="58"/>
      <c r="V28" s="58"/>
      <c r="W28" s="58"/>
      <c r="X28" s="58"/>
      <c r="Y28" s="58"/>
      <c r="Z28" s="58"/>
      <c r="AA28" s="58"/>
      <c r="AB28" s="58"/>
      <c r="AC28" s="58"/>
      <c r="AD28" s="58"/>
      <c r="AE28" s="58"/>
      <c r="AF28" s="59">
        <f>IF(D28&gt;=120,0,IF(D28&lt;=100,0,VLOOKUP(D28,Artikelliste!$B$11:$AJ$30,33,FALSE)))</f>
        <v>0</v>
      </c>
      <c r="AG28" s="59"/>
      <c r="AH28" s="59"/>
      <c r="AI28" s="59">
        <f t="shared" si="1"/>
        <v>0</v>
      </c>
      <c r="AJ28" s="59"/>
      <c r="AK28" s="59"/>
      <c r="AL28" s="60">
        <f>IF(D28&gt;=120,0,IF(D28&lt;=100,0,VLOOKUP(D28,Artikelliste!$B$9:$AJ$30,29,FALSE)))</f>
        <v>0</v>
      </c>
      <c r="AM28" s="60"/>
      <c r="AN28" s="60"/>
      <c r="AO28" s="60"/>
      <c r="AP28" s="61">
        <f>IF(D28&gt;=120,0,IF(D28&lt;=100,0,VLOOKUP(D28,Artikelliste!$B$9:$AJ$30,24,FALSE)))</f>
        <v>0</v>
      </c>
      <c r="AQ28" s="61"/>
      <c r="AR28" s="61"/>
      <c r="AS28" s="61"/>
      <c r="AT28" s="70">
        <f t="shared" si="0"/>
        <v>0</v>
      </c>
      <c r="AU28" s="70"/>
      <c r="AV28" s="35">
        <f>IF(D28&gt;=Artikelliste!$B$30,0,IF(D28&lt;Artikelliste!$B$11,0,IF(AP28-H28&lt;0,"WARNUNG",IF(AP28-H28&lt;AT28,"Lagerbestand kritisch","OK"))))</f>
        <v>0</v>
      </c>
      <c r="AW28" s="36" t="str">
        <f>IF(D28&gt;=120,"keine Angabe",IF(D28&lt;=100,"keine Angabe",IF(AV28="WARNUNG",VLOOKUP(D28,Artikelliste!B21:AJ42,35,FALSE),"0")))</f>
        <v>keine Angabe</v>
      </c>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row>
    <row r="29" spans="1:85" s="15" customFormat="1" x14ac:dyDescent="0.2">
      <c r="A29" s="16"/>
      <c r="B29" s="56">
        <v>14</v>
      </c>
      <c r="C29" s="56"/>
      <c r="D29" s="57"/>
      <c r="E29" s="57"/>
      <c r="F29" s="57"/>
      <c r="G29" s="57"/>
      <c r="H29" s="57"/>
      <c r="I29" s="57"/>
      <c r="J29" s="57"/>
      <c r="K29" s="58">
        <f>IF(D29&gt;=120,0,IF(D29&lt;=100,0,VLOOKUP(D29,Artikelliste!$B$11:$AK$30,4,FALSE)))</f>
        <v>0</v>
      </c>
      <c r="L29" s="58"/>
      <c r="M29" s="58"/>
      <c r="N29" s="58"/>
      <c r="O29" s="58"/>
      <c r="P29" s="58"/>
      <c r="Q29" s="58"/>
      <c r="R29" s="58"/>
      <c r="S29" s="58"/>
      <c r="T29" s="58"/>
      <c r="U29" s="58"/>
      <c r="V29" s="58"/>
      <c r="W29" s="58"/>
      <c r="X29" s="58"/>
      <c r="Y29" s="58"/>
      <c r="Z29" s="58"/>
      <c r="AA29" s="58"/>
      <c r="AB29" s="58"/>
      <c r="AC29" s="58"/>
      <c r="AD29" s="58"/>
      <c r="AE29" s="58"/>
      <c r="AF29" s="59">
        <f>IF(D29&gt;=120,0,IF(D29&lt;=100,0,VLOOKUP(D29,Artikelliste!$B$11:$AJ$30,33,FALSE)))</f>
        <v>0</v>
      </c>
      <c r="AG29" s="59"/>
      <c r="AH29" s="59"/>
      <c r="AI29" s="59">
        <f t="shared" si="1"/>
        <v>0</v>
      </c>
      <c r="AJ29" s="59"/>
      <c r="AK29" s="59"/>
      <c r="AL29" s="60">
        <f>IF(D29&gt;=120,0,IF(D29&lt;=100,0,VLOOKUP(D29,Artikelliste!$B$9:$AJ$30,29,FALSE)))</f>
        <v>0</v>
      </c>
      <c r="AM29" s="60"/>
      <c r="AN29" s="60"/>
      <c r="AO29" s="60"/>
      <c r="AP29" s="61">
        <f>IF(D29&gt;=120,0,IF(D29&lt;=100,0,VLOOKUP(D29,Artikelliste!$B$9:$AJ$30,24,FALSE)))</f>
        <v>0</v>
      </c>
      <c r="AQ29" s="61"/>
      <c r="AR29" s="61"/>
      <c r="AS29" s="61"/>
      <c r="AT29" s="70">
        <f t="shared" si="0"/>
        <v>0</v>
      </c>
      <c r="AU29" s="70"/>
      <c r="AV29" s="35">
        <f>IF(D29&gt;=Artikelliste!$B$30,0,IF(D29&lt;Artikelliste!$B$11,0,IF(AP29-H29&lt;0,"WARNUNG",IF(AP29-H29&lt;AT29,"Lagerbestand kritisch","OK"))))</f>
        <v>0</v>
      </c>
      <c r="AW29" s="36" t="str">
        <f>IF(D29&gt;=120,"keine Angabe",IF(D29&lt;=100,"keine Angabe",IF(AV29="WARNUNG",VLOOKUP(D29,Artikelliste!B22:AJ43,35,FALSE),"0")))</f>
        <v>keine Angabe</v>
      </c>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row>
    <row r="30" spans="1:85" s="15" customFormat="1" x14ac:dyDescent="0.2">
      <c r="A30" s="16"/>
      <c r="B30" s="62">
        <v>15</v>
      </c>
      <c r="C30" s="62"/>
      <c r="D30" s="57"/>
      <c r="E30" s="57"/>
      <c r="F30" s="57"/>
      <c r="G30" s="57"/>
      <c r="H30" s="57"/>
      <c r="I30" s="57"/>
      <c r="J30" s="57"/>
      <c r="K30" s="58">
        <f>IF(D30&gt;=120,0,IF(D30&lt;=100,0,VLOOKUP(D30,Artikelliste!$B$11:$AK$30,4,FALSE)))</f>
        <v>0</v>
      </c>
      <c r="L30" s="58"/>
      <c r="M30" s="58"/>
      <c r="N30" s="58"/>
      <c r="O30" s="58"/>
      <c r="P30" s="58"/>
      <c r="Q30" s="58"/>
      <c r="R30" s="58"/>
      <c r="S30" s="58"/>
      <c r="T30" s="58"/>
      <c r="U30" s="58"/>
      <c r="V30" s="58"/>
      <c r="W30" s="58"/>
      <c r="X30" s="58"/>
      <c r="Y30" s="58"/>
      <c r="Z30" s="58"/>
      <c r="AA30" s="58"/>
      <c r="AB30" s="58"/>
      <c r="AC30" s="58"/>
      <c r="AD30" s="58"/>
      <c r="AE30" s="58"/>
      <c r="AF30" s="59">
        <f>IF(D30&gt;=120,0,IF(D30&lt;=100,0,VLOOKUP(D30,Artikelliste!$B$11:$AJ$30,33,FALSE)))</f>
        <v>0</v>
      </c>
      <c r="AG30" s="59"/>
      <c r="AH30" s="59"/>
      <c r="AI30" s="59">
        <f t="shared" si="1"/>
        <v>0</v>
      </c>
      <c r="AJ30" s="59"/>
      <c r="AK30" s="59"/>
      <c r="AL30" s="60">
        <f>IF(D30&gt;=120,0,IF(D30&lt;=100,0,VLOOKUP(D30,Artikelliste!$B$9:$AJ$30,29,FALSE)))</f>
        <v>0</v>
      </c>
      <c r="AM30" s="60"/>
      <c r="AN30" s="60"/>
      <c r="AO30" s="60"/>
      <c r="AP30" s="61">
        <f>IF(D30&gt;=120,0,IF(D30&lt;=100,0,VLOOKUP(D30,Artikelliste!$B$9:$AJ$30,24,FALSE)))</f>
        <v>0</v>
      </c>
      <c r="AQ30" s="61"/>
      <c r="AR30" s="61"/>
      <c r="AS30" s="61"/>
      <c r="AT30" s="70">
        <f t="shared" si="0"/>
        <v>0</v>
      </c>
      <c r="AU30" s="70"/>
      <c r="AV30" s="35">
        <f>IF(D30&gt;=Artikelliste!$B$30,0,IF(D30&lt;Artikelliste!$B$11,0,IF(AP30-H30&lt;0,"WARNUNG",IF(AP30-H30&lt;AT30,"Lagerbestand kritisch","OK"))))</f>
        <v>0</v>
      </c>
      <c r="AW30" s="36" t="str">
        <f>IF(D30&gt;=120,"keine Angabe",IF(D30&lt;=100,"keine Angabe",IF(AV30="WARNUNG",VLOOKUP(D30,Artikelliste!B23:AJ44,35,FALSE),"0")))</f>
        <v>keine Angabe</v>
      </c>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row>
    <row r="31" spans="1:85" s="15" customFormat="1" x14ac:dyDescent="0.2">
      <c r="A31" s="16"/>
      <c r="B31" s="63"/>
      <c r="C31" s="63"/>
      <c r="D31" s="64"/>
      <c r="E31" s="64"/>
      <c r="F31" s="64"/>
      <c r="G31" s="64"/>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4"/>
      <c r="AJ31" s="64"/>
      <c r="AK31" s="64"/>
      <c r="AL31" s="64"/>
      <c r="AM31" s="64"/>
      <c r="AN31" s="64"/>
      <c r="AO31" s="64"/>
      <c r="AP31" s="65"/>
      <c r="AQ31" s="65"/>
      <c r="AR31" s="65"/>
      <c r="AS31" s="65"/>
      <c r="AT31" s="24"/>
      <c r="AU31" s="37"/>
      <c r="AV31" s="37"/>
      <c r="AW31" s="37"/>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row>
    <row r="32" spans="1:85" s="15" customFormat="1" x14ac:dyDescent="0.2">
      <c r="A32" s="16"/>
      <c r="B32" s="63"/>
      <c r="C32" s="63"/>
      <c r="D32" s="64"/>
      <c r="E32" s="64"/>
      <c r="F32" s="64"/>
      <c r="G32" s="64"/>
      <c r="H32" s="65"/>
      <c r="I32" s="65"/>
      <c r="J32" s="65"/>
      <c r="K32" s="28"/>
      <c r="L32" s="28"/>
      <c r="M32" s="28"/>
      <c r="N32" s="28"/>
      <c r="O32" s="28"/>
      <c r="P32" s="28"/>
      <c r="Q32" s="28"/>
      <c r="R32" s="28"/>
      <c r="S32" s="28"/>
      <c r="T32" s="28"/>
      <c r="U32" s="28"/>
      <c r="V32" s="28"/>
      <c r="W32" s="28"/>
      <c r="X32" s="66" t="s">
        <v>26</v>
      </c>
      <c r="Y32" s="67"/>
      <c r="Z32" s="67"/>
      <c r="AA32" s="67"/>
      <c r="AB32" s="67"/>
      <c r="AC32" s="67"/>
      <c r="AD32" s="67"/>
      <c r="AE32" s="68"/>
      <c r="AF32" s="69">
        <f>SUM(AI16:AK30)</f>
        <v>4962.5</v>
      </c>
      <c r="AG32" s="69"/>
      <c r="AH32" s="69"/>
      <c r="AI32" s="69"/>
      <c r="AJ32" s="69"/>
      <c r="AK32" s="69"/>
      <c r="AL32" s="64"/>
      <c r="AM32" s="64"/>
      <c r="AN32" s="64"/>
      <c r="AO32" s="64"/>
      <c r="AP32" s="65"/>
      <c r="AQ32" s="65"/>
      <c r="AR32" s="65"/>
      <c r="AS32" s="65"/>
      <c r="AT32" s="24"/>
      <c r="AU32" s="37"/>
      <c r="AV32" s="37"/>
      <c r="AW32" s="37"/>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row>
    <row r="33" spans="1:85" s="15" customFormat="1" x14ac:dyDescent="0.2">
      <c r="A33" s="16"/>
      <c r="B33" s="63"/>
      <c r="C33" s="63"/>
      <c r="D33" s="64"/>
      <c r="E33" s="64"/>
      <c r="F33" s="64"/>
      <c r="G33" s="64"/>
      <c r="H33" s="65"/>
      <c r="I33" s="65"/>
      <c r="J33" s="65"/>
      <c r="K33" s="28"/>
      <c r="L33" s="28"/>
      <c r="M33" s="28"/>
      <c r="N33" s="28"/>
      <c r="O33" s="28"/>
      <c r="P33" s="28"/>
      <c r="Q33" s="28"/>
      <c r="R33" s="28"/>
      <c r="S33" s="28"/>
      <c r="T33" s="28"/>
      <c r="U33" s="28"/>
      <c r="V33" s="28"/>
      <c r="W33" s="28"/>
      <c r="X33" s="74" t="s">
        <v>27</v>
      </c>
      <c r="Y33" s="67"/>
      <c r="Z33" s="67"/>
      <c r="AA33" s="67"/>
      <c r="AB33" s="67"/>
      <c r="AC33" s="67"/>
      <c r="AD33" s="67"/>
      <c r="AE33" s="68"/>
      <c r="AF33" s="69">
        <f>AF32*MwSt</f>
        <v>347.37500000000006</v>
      </c>
      <c r="AG33" s="60"/>
      <c r="AH33" s="60"/>
      <c r="AI33" s="60"/>
      <c r="AJ33" s="60"/>
      <c r="AK33" s="60"/>
      <c r="AL33" s="64"/>
      <c r="AM33" s="64"/>
      <c r="AN33" s="64"/>
      <c r="AO33" s="64"/>
      <c r="AP33" s="65"/>
      <c r="AQ33" s="65"/>
      <c r="AR33" s="65"/>
      <c r="AS33" s="65"/>
      <c r="AT33" s="24"/>
      <c r="AU33" s="37"/>
      <c r="AV33" s="37"/>
      <c r="AW33" s="37"/>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row>
    <row r="34" spans="1:85" s="15" customFormat="1" x14ac:dyDescent="0.2">
      <c r="A34" s="16"/>
      <c r="B34" s="63"/>
      <c r="C34" s="63"/>
      <c r="D34" s="64"/>
      <c r="E34" s="64"/>
      <c r="F34" s="64"/>
      <c r="G34" s="64"/>
      <c r="H34" s="65"/>
      <c r="I34" s="65"/>
      <c r="J34" s="65"/>
      <c r="K34" s="28"/>
      <c r="L34" s="28"/>
      <c r="M34" s="28"/>
      <c r="N34" s="28"/>
      <c r="O34" s="28"/>
      <c r="P34" s="28"/>
      <c r="Q34" s="28"/>
      <c r="R34" s="28"/>
      <c r="S34" s="28"/>
      <c r="T34" s="28"/>
      <c r="U34" s="28"/>
      <c r="V34" s="28"/>
      <c r="W34" s="28"/>
      <c r="X34" s="66" t="s">
        <v>28</v>
      </c>
      <c r="Y34" s="67"/>
      <c r="Z34" s="67"/>
      <c r="AA34" s="67"/>
      <c r="AB34" s="67"/>
      <c r="AC34" s="67"/>
      <c r="AD34" s="67"/>
      <c r="AE34" s="68"/>
      <c r="AF34" s="69">
        <f>SUM(AF32:AK33)</f>
        <v>5309.875</v>
      </c>
      <c r="AG34" s="60"/>
      <c r="AH34" s="60"/>
      <c r="AI34" s="60"/>
      <c r="AJ34" s="60"/>
      <c r="AK34" s="60"/>
      <c r="AL34" s="64"/>
      <c r="AM34" s="64"/>
      <c r="AN34" s="64"/>
      <c r="AO34" s="64"/>
      <c r="AP34" s="65"/>
      <c r="AQ34" s="65"/>
      <c r="AR34" s="65"/>
      <c r="AS34" s="65"/>
      <c r="AT34" s="24"/>
      <c r="AU34" s="37"/>
      <c r="AV34" s="37"/>
      <c r="AW34" s="37"/>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row>
    <row r="35" spans="1:85" s="15" customFormat="1" x14ac:dyDescent="0.2">
      <c r="A35" s="16"/>
      <c r="B35" s="24"/>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4"/>
      <c r="AS35" s="24"/>
      <c r="AT35" s="24"/>
      <c r="AU35" s="37"/>
      <c r="AV35" s="37"/>
      <c r="AW35" s="37"/>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row>
    <row r="36" spans="1:85" s="2" customFormat="1" x14ac:dyDescent="0.2">
      <c r="A36" s="7"/>
      <c r="B36" s="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T36" s="7"/>
    </row>
    <row r="37" spans="1:85" s="2" customFormat="1" x14ac:dyDescent="0.2">
      <c r="A37" s="7"/>
      <c r="B37" s="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T37" s="7"/>
    </row>
    <row r="38" spans="1:85" s="2" customFormat="1" x14ac:dyDescent="0.2">
      <c r="A38" s="7"/>
      <c r="B38" s="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T38" s="7"/>
    </row>
    <row r="39" spans="1:85" s="2" customFormat="1" x14ac:dyDescent="0.2">
      <c r="A39" s="7"/>
      <c r="B39" s="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T39" s="7"/>
    </row>
    <row r="40" spans="1:85" s="2" customFormat="1" x14ac:dyDescent="0.2">
      <c r="A40" s="7"/>
      <c r="B40" s="7"/>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T40" s="7"/>
    </row>
    <row r="41" spans="1:85" s="2" customFormat="1" x14ac:dyDescent="0.2">
      <c r="A41" s="7"/>
      <c r="B41" s="7"/>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T41" s="7"/>
    </row>
    <row r="42" spans="1:85" s="2" customFormat="1" x14ac:dyDescent="0.2">
      <c r="A42" s="7"/>
      <c r="B42" s="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T42" s="7"/>
    </row>
    <row r="43" spans="1:85" s="2" customFormat="1" x14ac:dyDescent="0.2">
      <c r="A43" s="7"/>
      <c r="B43" s="7"/>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T43" s="7"/>
    </row>
    <row r="44" spans="1:85" s="2" customFormat="1" x14ac:dyDescent="0.2">
      <c r="A44" s="7"/>
      <c r="B44" s="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T44" s="7"/>
    </row>
    <row r="45" spans="1:85" x14ac:dyDescent="0.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2"/>
      <c r="AS45" s="2"/>
    </row>
    <row r="46" spans="1:85" x14ac:dyDescent="0.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2"/>
      <c r="AS46" s="2"/>
    </row>
    <row r="47" spans="1:85" x14ac:dyDescent="0.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2"/>
      <c r="AS47" s="2"/>
    </row>
    <row r="48" spans="1:85" x14ac:dyDescent="0.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2"/>
      <c r="AS48" s="2"/>
    </row>
  </sheetData>
  <sheetProtection password="DEC7" sheet="1" objects="1" scenarios="1"/>
  <mergeCells count="195">
    <mergeCell ref="AT30:AU30"/>
    <mergeCell ref="B5:AW6"/>
    <mergeCell ref="V9:Z9"/>
    <mergeCell ref="V10:Z10"/>
    <mergeCell ref="V11:Z11"/>
    <mergeCell ref="V12:Z12"/>
    <mergeCell ref="AA9:AH9"/>
    <mergeCell ref="AA10:AH10"/>
    <mergeCell ref="AA11:AH11"/>
    <mergeCell ref="AA12:AH12"/>
    <mergeCell ref="AT25:AU25"/>
    <mergeCell ref="AT26:AU26"/>
    <mergeCell ref="AT27:AU27"/>
    <mergeCell ref="AT28:AU28"/>
    <mergeCell ref="AT29:AU29"/>
    <mergeCell ref="AT20:AU20"/>
    <mergeCell ref="AT21:AU21"/>
    <mergeCell ref="AT22:AU22"/>
    <mergeCell ref="AT23:AU23"/>
    <mergeCell ref="AT24:AU24"/>
    <mergeCell ref="AT15:AU15"/>
    <mergeCell ref="AT16:AU16"/>
    <mergeCell ref="AT17:AU17"/>
    <mergeCell ref="AT18:AU18"/>
    <mergeCell ref="AT19:AU19"/>
    <mergeCell ref="AM9:AR9"/>
    <mergeCell ref="AM10:AR10"/>
    <mergeCell ref="X32:AE32"/>
    <mergeCell ref="X33:AE33"/>
    <mergeCell ref="AF32:AK32"/>
    <mergeCell ref="AF33:AK33"/>
    <mergeCell ref="AM11:AR11"/>
    <mergeCell ref="AM12:AR12"/>
    <mergeCell ref="AL33:AO33"/>
    <mergeCell ref="AP33:AS33"/>
    <mergeCell ref="AI31:AK31"/>
    <mergeCell ref="AL31:AO31"/>
    <mergeCell ref="AP31:AS31"/>
    <mergeCell ref="AI29:AK29"/>
    <mergeCell ref="AL29:AO29"/>
    <mergeCell ref="AP29:AS29"/>
    <mergeCell ref="AI27:AK27"/>
    <mergeCell ref="AL27:AO27"/>
    <mergeCell ref="AP27:AS27"/>
    <mergeCell ref="AI25:AK25"/>
    <mergeCell ref="AL25:AO25"/>
    <mergeCell ref="AP25:AS25"/>
    <mergeCell ref="AI23:AK23"/>
    <mergeCell ref="B34:C34"/>
    <mergeCell ref="D34:G34"/>
    <mergeCell ref="H34:J34"/>
    <mergeCell ref="AL34:AO34"/>
    <mergeCell ref="AP34:AS34"/>
    <mergeCell ref="X34:AE34"/>
    <mergeCell ref="AF34:AK34"/>
    <mergeCell ref="B33:C33"/>
    <mergeCell ref="D33:G33"/>
    <mergeCell ref="H33:J33"/>
    <mergeCell ref="B32:C32"/>
    <mergeCell ref="D32:G32"/>
    <mergeCell ref="H32:J32"/>
    <mergeCell ref="AL32:AO32"/>
    <mergeCell ref="AP32:AS32"/>
    <mergeCell ref="B31:C31"/>
    <mergeCell ref="D31:G31"/>
    <mergeCell ref="H31:J31"/>
    <mergeCell ref="K31:AE31"/>
    <mergeCell ref="AF31:AH31"/>
    <mergeCell ref="B30:C30"/>
    <mergeCell ref="D30:G30"/>
    <mergeCell ref="H30:J30"/>
    <mergeCell ref="K30:AE30"/>
    <mergeCell ref="AF30:AH30"/>
    <mergeCell ref="AI30:AK30"/>
    <mergeCell ref="AL30:AO30"/>
    <mergeCell ref="AP30:AS30"/>
    <mergeCell ref="B29:C29"/>
    <mergeCell ref="D29:G29"/>
    <mergeCell ref="H29:J29"/>
    <mergeCell ref="K29:AE29"/>
    <mergeCell ref="AF29:AH29"/>
    <mergeCell ref="B28:C28"/>
    <mergeCell ref="D28:G28"/>
    <mergeCell ref="H28:J28"/>
    <mergeCell ref="K28:AE28"/>
    <mergeCell ref="AF28:AH28"/>
    <mergeCell ref="AI28:AK28"/>
    <mergeCell ref="AL28:AO28"/>
    <mergeCell ref="AP28:AS28"/>
    <mergeCell ref="B27:C27"/>
    <mergeCell ref="D27:G27"/>
    <mergeCell ref="H27:J27"/>
    <mergeCell ref="K27:AE27"/>
    <mergeCell ref="AF27:AH27"/>
    <mergeCell ref="B26:C26"/>
    <mergeCell ref="D26:G26"/>
    <mergeCell ref="H26:J26"/>
    <mergeCell ref="K26:AE26"/>
    <mergeCell ref="AF26:AH26"/>
    <mergeCell ref="AI26:AK26"/>
    <mergeCell ref="AL26:AO26"/>
    <mergeCell ref="AP26:AS26"/>
    <mergeCell ref="B25:C25"/>
    <mergeCell ref="D25:G25"/>
    <mergeCell ref="H25:J25"/>
    <mergeCell ref="K25:AE25"/>
    <mergeCell ref="AF25:AH25"/>
    <mergeCell ref="AL23:AO23"/>
    <mergeCell ref="AP23:AS23"/>
    <mergeCell ref="B24:C24"/>
    <mergeCell ref="D24:G24"/>
    <mergeCell ref="H24:J24"/>
    <mergeCell ref="K24:AE24"/>
    <mergeCell ref="AF24:AH24"/>
    <mergeCell ref="AI24:AK24"/>
    <mergeCell ref="AL24:AO24"/>
    <mergeCell ref="AP24:AS24"/>
    <mergeCell ref="B23:C23"/>
    <mergeCell ref="D23:G23"/>
    <mergeCell ref="H23:J23"/>
    <mergeCell ref="K23:AE23"/>
    <mergeCell ref="AF23:AH23"/>
    <mergeCell ref="AI21:AK21"/>
    <mergeCell ref="AL21:AO21"/>
    <mergeCell ref="AP21:AS21"/>
    <mergeCell ref="B22:C22"/>
    <mergeCell ref="D22:G22"/>
    <mergeCell ref="H22:J22"/>
    <mergeCell ref="K22:AE22"/>
    <mergeCell ref="AF22:AH22"/>
    <mergeCell ref="AI22:AK22"/>
    <mergeCell ref="AL22:AO22"/>
    <mergeCell ref="AP22:AS22"/>
    <mergeCell ref="B21:C21"/>
    <mergeCell ref="D21:G21"/>
    <mergeCell ref="H21:J21"/>
    <mergeCell ref="K21:AE21"/>
    <mergeCell ref="AF21:AH21"/>
    <mergeCell ref="AI19:AK19"/>
    <mergeCell ref="AL19:AO19"/>
    <mergeCell ref="AP19:AS19"/>
    <mergeCell ref="B20:C20"/>
    <mergeCell ref="D20:G20"/>
    <mergeCell ref="H20:J20"/>
    <mergeCell ref="K20:AE20"/>
    <mergeCell ref="AF20:AH20"/>
    <mergeCell ref="AI20:AK20"/>
    <mergeCell ref="AL20:AO20"/>
    <mergeCell ref="AP20:AS20"/>
    <mergeCell ref="B19:C19"/>
    <mergeCell ref="D19:G19"/>
    <mergeCell ref="H19:J19"/>
    <mergeCell ref="K19:AE19"/>
    <mergeCell ref="AF19:AH19"/>
    <mergeCell ref="AI17:AK17"/>
    <mergeCell ref="AL17:AO17"/>
    <mergeCell ref="AP17:AS17"/>
    <mergeCell ref="B18:C18"/>
    <mergeCell ref="D18:G18"/>
    <mergeCell ref="H18:J18"/>
    <mergeCell ref="K18:AE18"/>
    <mergeCell ref="AF18:AH18"/>
    <mergeCell ref="AI18:AK18"/>
    <mergeCell ref="AL18:AO18"/>
    <mergeCell ref="AP18:AS18"/>
    <mergeCell ref="B17:C17"/>
    <mergeCell ref="D17:G17"/>
    <mergeCell ref="H17:J17"/>
    <mergeCell ref="K17:AE17"/>
    <mergeCell ref="AF17:AH17"/>
    <mergeCell ref="AF15:AH15"/>
    <mergeCell ref="AI15:AK15"/>
    <mergeCell ref="AL15:AO15"/>
    <mergeCell ref="AP15:AS15"/>
    <mergeCell ref="B16:C16"/>
    <mergeCell ref="D16:G16"/>
    <mergeCell ref="H16:J16"/>
    <mergeCell ref="K16:AE16"/>
    <mergeCell ref="AF16:AH16"/>
    <mergeCell ref="AI16:AK16"/>
    <mergeCell ref="AL16:AO16"/>
    <mergeCell ref="AP16:AS16"/>
    <mergeCell ref="B15:C15"/>
    <mergeCell ref="D15:G15"/>
    <mergeCell ref="H15:J15"/>
    <mergeCell ref="K15:AE15"/>
    <mergeCell ref="B9:E9"/>
    <mergeCell ref="F9:J9"/>
    <mergeCell ref="B10:E10"/>
    <mergeCell ref="F10:J10"/>
    <mergeCell ref="BA2:BD2"/>
    <mergeCell ref="BF2:BM2"/>
    <mergeCell ref="B2:E2"/>
    <mergeCell ref="G2:J2"/>
    <mergeCell ref="L2:T2"/>
  </mergeCells>
  <phoneticPr fontId="1" type="noConversion"/>
  <conditionalFormatting sqref="B8 A9">
    <cfRule type="expression" dxfId="7" priority="7" stopIfTrue="1">
      <formula>$B$9&lt;&gt;"Bitte hier beginnen…"</formula>
    </cfRule>
  </conditionalFormatting>
  <conditionalFormatting sqref="AV16">
    <cfRule type="cellIs" dxfId="6" priority="4" operator="equal">
      <formula>"OK"</formula>
    </cfRule>
    <cfRule type="cellIs" dxfId="5" priority="5" operator="equal">
      <formula>"OK"</formula>
    </cfRule>
    <cfRule type="cellIs" dxfId="4" priority="6" operator="equal">
      <formula>"""OK"""</formula>
    </cfRule>
  </conditionalFormatting>
  <conditionalFormatting sqref="AV16:AV30">
    <cfRule type="cellIs" dxfId="3" priority="1" operator="equal">
      <formula>"Lagerbestand kritisch"</formula>
    </cfRule>
    <cfRule type="cellIs" dxfId="2" priority="2" operator="equal">
      <formula>"WARNUNG"</formula>
    </cfRule>
    <cfRule type="cellIs" dxfId="1" priority="3" operator="equal">
      <formula>"OK"</formula>
    </cfRule>
  </conditionalFormatting>
  <pageMargins left="0.98425196850393704" right="0.98425196850393704" top="0.78740157480314965" bottom="0.78740157480314965" header="0.51181102362204722" footer="0.51181102362204722"/>
  <pageSetup paperSize="9" orientation="landscape" horizontalDpi="4294967293" r:id="rId1"/>
  <headerFooter alignWithMargins="0"/>
  <ignoredErrors>
    <ignoredError sqref="B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
  <sheetViews>
    <sheetView tabSelected="1" workbookViewId="0">
      <selection activeCell="AG3" sqref="A1:AG3"/>
    </sheetView>
  </sheetViews>
  <sheetFormatPr baseColWidth="10" defaultRowHeight="12.75" x14ac:dyDescent="0.2"/>
  <cols>
    <col min="1" max="1" width="0.5703125" style="7" customWidth="1"/>
    <col min="2" max="31" width="2.85546875" style="7" customWidth="1"/>
    <col min="32" max="32" width="0.5703125" style="7" customWidth="1"/>
    <col min="33" max="33" width="11.42578125" style="2" customWidth="1"/>
    <col min="34" max="16384" width="11.42578125" style="2"/>
  </cols>
  <sheetData>
    <row r="1" spans="1:36" ht="48" customHeight="1" x14ac:dyDescent="0.35">
      <c r="A1" s="19"/>
      <c r="B1" s="19"/>
      <c r="C1" s="19"/>
      <c r="D1" s="19"/>
      <c r="E1" s="19"/>
      <c r="F1" s="19"/>
      <c r="G1" s="19"/>
      <c r="H1" s="19"/>
      <c r="I1" s="19"/>
      <c r="J1" s="20"/>
      <c r="K1" s="20"/>
      <c r="L1" s="20"/>
      <c r="M1" s="20"/>
      <c r="N1" s="20"/>
      <c r="O1" s="20"/>
      <c r="P1" s="20"/>
      <c r="Q1" s="20"/>
      <c r="R1" s="20"/>
      <c r="S1" s="20"/>
      <c r="T1" s="20"/>
      <c r="U1" s="20"/>
      <c r="V1" s="20"/>
      <c r="W1" s="20"/>
      <c r="X1" s="20"/>
      <c r="Y1" s="20"/>
      <c r="Z1" s="20"/>
      <c r="AA1" s="20"/>
      <c r="AB1" s="20"/>
      <c r="AC1" s="20"/>
      <c r="AD1" s="20"/>
      <c r="AE1" s="20"/>
      <c r="AF1" s="20"/>
    </row>
    <row r="2" spans="1:36" x14ac:dyDescent="0.2">
      <c r="A2" s="21"/>
      <c r="B2" s="44" t="str">
        <f>Info!B2</f>
        <v xml:space="preserve"> Eingabefelder</v>
      </c>
      <c r="C2" s="44"/>
      <c r="D2" s="44"/>
      <c r="E2" s="44"/>
      <c r="F2" s="22"/>
      <c r="G2" s="45" t="str">
        <f>Info!G2</f>
        <v xml:space="preserve"> Ausgabefelder</v>
      </c>
      <c r="H2" s="45"/>
      <c r="I2" s="45"/>
      <c r="J2" s="45"/>
      <c r="K2" s="6"/>
      <c r="L2" s="50" t="str">
        <f>Info!L2</f>
        <v xml:space="preserve"> Alle Angaben ohne Gewähr</v>
      </c>
      <c r="M2" s="50"/>
      <c r="N2" s="50"/>
      <c r="O2" s="50"/>
      <c r="P2" s="50"/>
      <c r="Q2" s="50"/>
      <c r="R2" s="50"/>
      <c r="S2" s="50"/>
      <c r="T2" s="50"/>
      <c r="U2" s="16"/>
      <c r="V2" s="16"/>
      <c r="W2" s="16"/>
      <c r="X2" s="16"/>
      <c r="Y2" s="16" t="s">
        <v>54</v>
      </c>
      <c r="Z2" s="16"/>
      <c r="AA2" s="16"/>
      <c r="AB2" s="16"/>
      <c r="AC2" s="16"/>
      <c r="AD2" s="16"/>
      <c r="AE2" s="16"/>
      <c r="AF2" s="13"/>
      <c r="AG2" s="16"/>
      <c r="AH2" s="16"/>
      <c r="AI2" s="16"/>
      <c r="AJ2" s="16"/>
    </row>
    <row r="3" spans="1:36" ht="12.75"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row>
    <row r="4" spans="1:36" ht="12.75"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36" ht="13.5" customHeight="1" x14ac:dyDescent="0.2">
      <c r="A5" s="16"/>
      <c r="B5" s="84" t="str">
        <f>Info!B5</f>
        <v>Bestellannahmeformular</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6"/>
      <c r="AF5" s="16"/>
      <c r="AG5" s="16"/>
      <c r="AH5" s="16"/>
      <c r="AI5" s="16"/>
      <c r="AJ5" s="16"/>
    </row>
    <row r="6" spans="1:36" ht="13.5" customHeight="1" x14ac:dyDescent="0.2">
      <c r="A6" s="16"/>
      <c r="B6" s="87"/>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9"/>
      <c r="AF6" s="16"/>
      <c r="AG6" s="16"/>
      <c r="AH6" s="16"/>
      <c r="AI6" s="16"/>
      <c r="AJ6" s="16"/>
    </row>
    <row r="7" spans="1:36" s="14" customFormat="1"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row>
    <row r="8" spans="1:36" s="14" customFormat="1" ht="12.75" customHeight="1" x14ac:dyDescent="0.2">
      <c r="A8" s="16"/>
      <c r="B8" s="42"/>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row>
    <row r="9" spans="1:36" s="14" customFormat="1" ht="12.75" customHeight="1" x14ac:dyDescent="0.2">
      <c r="A9" s="24"/>
      <c r="B9" s="96" t="s">
        <v>16</v>
      </c>
      <c r="C9" s="97"/>
      <c r="D9" s="98"/>
      <c r="E9" s="96"/>
      <c r="F9" s="97"/>
      <c r="G9" s="97"/>
      <c r="H9" s="97"/>
      <c r="I9" s="97"/>
      <c r="J9" s="97"/>
      <c r="K9" s="97"/>
      <c r="L9" s="97"/>
      <c r="M9" s="97"/>
      <c r="N9" s="97"/>
      <c r="O9" s="97"/>
      <c r="P9" s="97"/>
      <c r="Q9" s="97"/>
      <c r="R9" s="97"/>
      <c r="S9" s="97"/>
      <c r="T9" s="97"/>
      <c r="U9" s="97"/>
      <c r="V9" s="97"/>
      <c r="W9" s="97"/>
      <c r="X9" s="98"/>
      <c r="Y9" s="81" t="s">
        <v>17</v>
      </c>
      <c r="Z9" s="82"/>
      <c r="AA9" s="82"/>
      <c r="AB9" s="82"/>
      <c r="AC9" s="82"/>
      <c r="AD9" s="82"/>
      <c r="AE9" s="82"/>
      <c r="AF9" s="82"/>
      <c r="AG9" s="83"/>
      <c r="AH9" s="32" t="s">
        <v>22</v>
      </c>
      <c r="AI9" s="32" t="s">
        <v>18</v>
      </c>
      <c r="AJ9" s="32" t="s">
        <v>19</v>
      </c>
    </row>
    <row r="10" spans="1:36" s="14" customFormat="1" ht="12.75" customHeight="1" x14ac:dyDescent="0.2">
      <c r="A10" s="16"/>
      <c r="B10" s="90"/>
      <c r="C10" s="91"/>
      <c r="D10" s="92"/>
      <c r="E10" s="93"/>
      <c r="F10" s="94"/>
      <c r="G10" s="94"/>
      <c r="H10" s="94"/>
      <c r="I10" s="94"/>
      <c r="J10" s="94"/>
      <c r="K10" s="94"/>
      <c r="L10" s="94"/>
      <c r="M10" s="94"/>
      <c r="N10" s="94"/>
      <c r="O10" s="94"/>
      <c r="P10" s="94"/>
      <c r="Q10" s="94"/>
      <c r="R10" s="94"/>
      <c r="S10" s="94"/>
      <c r="T10" s="94"/>
      <c r="U10" s="94"/>
      <c r="V10" s="94"/>
      <c r="W10" s="94"/>
      <c r="X10" s="95"/>
      <c r="Y10" s="81" t="s">
        <v>20</v>
      </c>
      <c r="Z10" s="82"/>
      <c r="AA10" s="82"/>
      <c r="AB10" s="82"/>
      <c r="AC10" s="83"/>
      <c r="AD10" s="81" t="s">
        <v>21</v>
      </c>
      <c r="AE10" s="82"/>
      <c r="AF10" s="82"/>
      <c r="AG10" s="83"/>
      <c r="AH10" s="32"/>
      <c r="AI10" s="32" t="s">
        <v>23</v>
      </c>
      <c r="AJ10" s="32" t="s">
        <v>24</v>
      </c>
    </row>
    <row r="11" spans="1:36" s="14" customFormat="1" ht="12.75" customHeight="1" x14ac:dyDescent="0.2">
      <c r="A11" s="16"/>
      <c r="B11" s="90">
        <v>101</v>
      </c>
      <c r="C11" s="91"/>
      <c r="D11" s="92"/>
      <c r="E11" s="99" t="s">
        <v>36</v>
      </c>
      <c r="F11" s="100"/>
      <c r="G11" s="100"/>
      <c r="H11" s="100"/>
      <c r="I11" s="100"/>
      <c r="J11" s="100"/>
      <c r="K11" s="100"/>
      <c r="L11" s="100"/>
      <c r="M11" s="100"/>
      <c r="N11" s="100"/>
      <c r="O11" s="100"/>
      <c r="P11" s="100"/>
      <c r="Q11" s="100"/>
      <c r="R11" s="100"/>
      <c r="S11" s="100"/>
      <c r="T11" s="100"/>
      <c r="U11" s="100"/>
      <c r="V11" s="100"/>
      <c r="W11" s="100"/>
      <c r="X11" s="101"/>
      <c r="Y11" s="81">
        <v>100</v>
      </c>
      <c r="Z11" s="82"/>
      <c r="AA11" s="82"/>
      <c r="AB11" s="82"/>
      <c r="AC11" s="83"/>
      <c r="AD11" s="81">
        <v>200</v>
      </c>
      <c r="AE11" s="82"/>
      <c r="AF11" s="82"/>
      <c r="AG11" s="83"/>
      <c r="AH11" s="34">
        <v>6.9</v>
      </c>
      <c r="AI11" s="32">
        <v>7</v>
      </c>
      <c r="AJ11" s="33">
        <f t="shared" ref="AJ11:AJ16" ca="1" si="0">TODAY()+AI11</f>
        <v>41284</v>
      </c>
    </row>
    <row r="12" spans="1:36" s="14" customFormat="1" ht="12.75" customHeight="1" x14ac:dyDescent="0.2">
      <c r="A12" s="16"/>
      <c r="B12" s="90">
        <v>102</v>
      </c>
      <c r="C12" s="91"/>
      <c r="D12" s="92"/>
      <c r="E12" s="102" t="s">
        <v>35</v>
      </c>
      <c r="F12" s="103"/>
      <c r="G12" s="103"/>
      <c r="H12" s="103"/>
      <c r="I12" s="103"/>
      <c r="J12" s="103"/>
      <c r="K12" s="103"/>
      <c r="L12" s="103"/>
      <c r="M12" s="103"/>
      <c r="N12" s="103"/>
      <c r="O12" s="103"/>
      <c r="P12" s="103"/>
      <c r="Q12" s="103"/>
      <c r="R12" s="103"/>
      <c r="S12" s="103"/>
      <c r="T12" s="103"/>
      <c r="U12" s="103"/>
      <c r="V12" s="103"/>
      <c r="W12" s="103"/>
      <c r="X12" s="104"/>
      <c r="Y12" s="81">
        <v>100</v>
      </c>
      <c r="Z12" s="82"/>
      <c r="AA12" s="82"/>
      <c r="AB12" s="82"/>
      <c r="AC12" s="83"/>
      <c r="AD12" s="81">
        <v>200</v>
      </c>
      <c r="AE12" s="82"/>
      <c r="AF12" s="82"/>
      <c r="AG12" s="83"/>
      <c r="AH12" s="34">
        <v>34.799999999999997</v>
      </c>
      <c r="AI12" s="32">
        <v>14</v>
      </c>
      <c r="AJ12" s="33">
        <f t="shared" ca="1" si="0"/>
        <v>41291</v>
      </c>
    </row>
    <row r="13" spans="1:36" s="14" customFormat="1" ht="12.75" customHeight="1" x14ac:dyDescent="0.2">
      <c r="A13" s="16"/>
      <c r="B13" s="90">
        <v>103</v>
      </c>
      <c r="C13" s="91"/>
      <c r="D13" s="92"/>
      <c r="E13" s="99" t="s">
        <v>34</v>
      </c>
      <c r="F13" s="100"/>
      <c r="G13" s="100"/>
      <c r="H13" s="100"/>
      <c r="I13" s="100"/>
      <c r="J13" s="100"/>
      <c r="K13" s="100"/>
      <c r="L13" s="100"/>
      <c r="M13" s="100"/>
      <c r="N13" s="100"/>
      <c r="O13" s="100"/>
      <c r="P13" s="100"/>
      <c r="Q13" s="100"/>
      <c r="R13" s="100"/>
      <c r="S13" s="100"/>
      <c r="T13" s="100"/>
      <c r="U13" s="100"/>
      <c r="V13" s="100"/>
      <c r="W13" s="100"/>
      <c r="X13" s="101"/>
      <c r="Y13" s="81">
        <v>100</v>
      </c>
      <c r="Z13" s="82"/>
      <c r="AA13" s="82"/>
      <c r="AB13" s="82"/>
      <c r="AC13" s="83"/>
      <c r="AD13" s="81">
        <v>1000</v>
      </c>
      <c r="AE13" s="82"/>
      <c r="AF13" s="82"/>
      <c r="AG13" s="83"/>
      <c r="AH13" s="34">
        <v>39.950000000000003</v>
      </c>
      <c r="AI13" s="32">
        <v>7</v>
      </c>
      <c r="AJ13" s="33">
        <f t="shared" ca="1" si="0"/>
        <v>41284</v>
      </c>
    </row>
    <row r="14" spans="1:36" s="14" customFormat="1" ht="12.75" customHeight="1" x14ac:dyDescent="0.2">
      <c r="A14" s="16"/>
      <c r="B14" s="90">
        <v>104</v>
      </c>
      <c r="C14" s="91"/>
      <c r="D14" s="92"/>
      <c r="E14" s="102" t="s">
        <v>33</v>
      </c>
      <c r="F14" s="103"/>
      <c r="G14" s="103"/>
      <c r="H14" s="103"/>
      <c r="I14" s="103"/>
      <c r="J14" s="103"/>
      <c r="K14" s="103"/>
      <c r="L14" s="103"/>
      <c r="M14" s="103"/>
      <c r="N14" s="103"/>
      <c r="O14" s="103"/>
      <c r="P14" s="103"/>
      <c r="Q14" s="103"/>
      <c r="R14" s="103"/>
      <c r="S14" s="103"/>
      <c r="T14" s="103"/>
      <c r="U14" s="103"/>
      <c r="V14" s="103"/>
      <c r="W14" s="103"/>
      <c r="X14" s="104"/>
      <c r="Y14" s="81">
        <v>11</v>
      </c>
      <c r="Z14" s="82"/>
      <c r="AA14" s="82"/>
      <c r="AB14" s="82"/>
      <c r="AC14" s="83"/>
      <c r="AD14" s="81">
        <v>100</v>
      </c>
      <c r="AE14" s="82"/>
      <c r="AF14" s="82"/>
      <c r="AG14" s="83"/>
      <c r="AH14" s="34">
        <v>5</v>
      </c>
      <c r="AI14" s="32">
        <v>14</v>
      </c>
      <c r="AJ14" s="33">
        <f t="shared" ca="1" si="0"/>
        <v>41291</v>
      </c>
    </row>
    <row r="15" spans="1:36" s="14" customFormat="1" ht="12.75" customHeight="1" x14ac:dyDescent="0.2">
      <c r="A15" s="16"/>
      <c r="B15" s="90">
        <v>105</v>
      </c>
      <c r="C15" s="91"/>
      <c r="D15" s="92"/>
      <c r="E15" s="93" t="s">
        <v>37</v>
      </c>
      <c r="F15" s="94"/>
      <c r="G15" s="94"/>
      <c r="H15" s="94"/>
      <c r="I15" s="94"/>
      <c r="J15" s="94"/>
      <c r="K15" s="94"/>
      <c r="L15" s="94"/>
      <c r="M15" s="94"/>
      <c r="N15" s="94"/>
      <c r="O15" s="94"/>
      <c r="P15" s="94"/>
      <c r="Q15" s="94"/>
      <c r="R15" s="94"/>
      <c r="S15" s="94"/>
      <c r="T15" s="94"/>
      <c r="U15" s="94"/>
      <c r="V15" s="94"/>
      <c r="W15" s="94"/>
      <c r="X15" s="95"/>
      <c r="Y15" s="81">
        <v>20</v>
      </c>
      <c r="Z15" s="82"/>
      <c r="AA15" s="82"/>
      <c r="AB15" s="82"/>
      <c r="AC15" s="83"/>
      <c r="AD15" s="81">
        <v>200</v>
      </c>
      <c r="AE15" s="82"/>
      <c r="AF15" s="82"/>
      <c r="AG15" s="83"/>
      <c r="AH15" s="34">
        <v>4.9000000000000004</v>
      </c>
      <c r="AI15" s="32">
        <v>14</v>
      </c>
      <c r="AJ15" s="33">
        <f t="shared" ca="1" si="0"/>
        <v>41291</v>
      </c>
    </row>
    <row r="16" spans="1:36" s="14" customFormat="1" ht="12.75" customHeight="1" x14ac:dyDescent="0.2">
      <c r="A16" s="16"/>
      <c r="B16" s="90">
        <v>106</v>
      </c>
      <c r="C16" s="91"/>
      <c r="D16" s="92"/>
      <c r="E16" s="93" t="s">
        <v>38</v>
      </c>
      <c r="F16" s="94"/>
      <c r="G16" s="94"/>
      <c r="H16" s="94"/>
      <c r="I16" s="94"/>
      <c r="J16" s="94"/>
      <c r="K16" s="94"/>
      <c r="L16" s="94"/>
      <c r="M16" s="94"/>
      <c r="N16" s="94"/>
      <c r="O16" s="94"/>
      <c r="P16" s="94"/>
      <c r="Q16" s="94"/>
      <c r="R16" s="94"/>
      <c r="S16" s="94"/>
      <c r="T16" s="94"/>
      <c r="U16" s="94"/>
      <c r="V16" s="94"/>
      <c r="W16" s="94"/>
      <c r="X16" s="95"/>
      <c r="Y16" s="81">
        <v>70</v>
      </c>
      <c r="Z16" s="82"/>
      <c r="AA16" s="82"/>
      <c r="AB16" s="82"/>
      <c r="AC16" s="83"/>
      <c r="AD16" s="81">
        <v>23</v>
      </c>
      <c r="AE16" s="82"/>
      <c r="AF16" s="82"/>
      <c r="AG16" s="83"/>
      <c r="AH16" s="34">
        <v>29.95</v>
      </c>
      <c r="AI16" s="32">
        <v>14</v>
      </c>
      <c r="AJ16" s="33">
        <f t="shared" ca="1" si="0"/>
        <v>41291</v>
      </c>
    </row>
    <row r="17" spans="1:36" s="14" customFormat="1" ht="12.75" customHeight="1" x14ac:dyDescent="0.2">
      <c r="A17" s="16"/>
      <c r="B17" s="90">
        <v>107</v>
      </c>
      <c r="C17" s="91"/>
      <c r="D17" s="92"/>
      <c r="E17" s="93" t="s">
        <v>39</v>
      </c>
      <c r="F17" s="94"/>
      <c r="G17" s="94"/>
      <c r="H17" s="94"/>
      <c r="I17" s="94"/>
      <c r="J17" s="94"/>
      <c r="K17" s="94"/>
      <c r="L17" s="94"/>
      <c r="M17" s="94"/>
      <c r="N17" s="94"/>
      <c r="O17" s="94"/>
      <c r="P17" s="94"/>
      <c r="Q17" s="94"/>
      <c r="R17" s="94"/>
      <c r="S17" s="94"/>
      <c r="T17" s="94"/>
      <c r="U17" s="94"/>
      <c r="V17" s="94"/>
      <c r="W17" s="94"/>
      <c r="X17" s="95"/>
      <c r="Y17" s="81">
        <v>100</v>
      </c>
      <c r="Z17" s="82"/>
      <c r="AA17" s="82"/>
      <c r="AB17" s="82"/>
      <c r="AC17" s="83"/>
      <c r="AD17" s="81">
        <v>100</v>
      </c>
      <c r="AE17" s="82"/>
      <c r="AF17" s="82"/>
      <c r="AG17" s="83"/>
      <c r="AH17" s="34">
        <v>10</v>
      </c>
      <c r="AI17" s="32">
        <v>14</v>
      </c>
      <c r="AJ17" s="33">
        <f t="shared" ref="AJ17:AJ30" ca="1" si="1">TODAY()+AI17</f>
        <v>41291</v>
      </c>
    </row>
    <row r="18" spans="1:36" s="14" customFormat="1" ht="12.75" customHeight="1" x14ac:dyDescent="0.2">
      <c r="A18" s="16"/>
      <c r="B18" s="90">
        <v>108</v>
      </c>
      <c r="C18" s="91"/>
      <c r="D18" s="92"/>
      <c r="E18" s="93" t="s">
        <v>40</v>
      </c>
      <c r="F18" s="94"/>
      <c r="G18" s="94"/>
      <c r="H18" s="94"/>
      <c r="I18" s="94"/>
      <c r="J18" s="94"/>
      <c r="K18" s="94"/>
      <c r="L18" s="94"/>
      <c r="M18" s="94"/>
      <c r="N18" s="94"/>
      <c r="O18" s="94"/>
      <c r="P18" s="94"/>
      <c r="Q18" s="94"/>
      <c r="R18" s="94"/>
      <c r="S18" s="94"/>
      <c r="T18" s="94"/>
      <c r="U18" s="94"/>
      <c r="V18" s="94"/>
      <c r="W18" s="94"/>
      <c r="X18" s="95"/>
      <c r="Y18" s="81">
        <v>50</v>
      </c>
      <c r="Z18" s="82"/>
      <c r="AA18" s="82"/>
      <c r="AB18" s="82"/>
      <c r="AC18" s="83"/>
      <c r="AD18" s="81">
        <v>40</v>
      </c>
      <c r="AE18" s="82"/>
      <c r="AF18" s="82"/>
      <c r="AG18" s="83"/>
      <c r="AH18" s="34">
        <v>29.95</v>
      </c>
      <c r="AI18" s="32">
        <v>14</v>
      </c>
      <c r="AJ18" s="33">
        <f t="shared" ca="1" si="1"/>
        <v>41291</v>
      </c>
    </row>
    <row r="19" spans="1:36" s="14" customFormat="1" ht="12.75" customHeight="1" x14ac:dyDescent="0.2">
      <c r="A19" s="16"/>
      <c r="B19" s="90">
        <v>109</v>
      </c>
      <c r="C19" s="91"/>
      <c r="D19" s="92"/>
      <c r="E19" s="93" t="s">
        <v>41</v>
      </c>
      <c r="F19" s="94"/>
      <c r="G19" s="94"/>
      <c r="H19" s="94"/>
      <c r="I19" s="94"/>
      <c r="J19" s="94"/>
      <c r="K19" s="94"/>
      <c r="L19" s="94"/>
      <c r="M19" s="94"/>
      <c r="N19" s="94"/>
      <c r="O19" s="94"/>
      <c r="P19" s="94"/>
      <c r="Q19" s="94"/>
      <c r="R19" s="94"/>
      <c r="S19" s="94"/>
      <c r="T19" s="94"/>
      <c r="U19" s="94"/>
      <c r="V19" s="94"/>
      <c r="W19" s="94"/>
      <c r="X19" s="95"/>
      <c r="Y19" s="81">
        <v>78</v>
      </c>
      <c r="Z19" s="82"/>
      <c r="AA19" s="82"/>
      <c r="AB19" s="82"/>
      <c r="AC19" s="83"/>
      <c r="AD19" s="81">
        <v>90</v>
      </c>
      <c r="AE19" s="82"/>
      <c r="AF19" s="82"/>
      <c r="AG19" s="83"/>
      <c r="AH19" s="34">
        <v>59</v>
      </c>
      <c r="AI19" s="32">
        <v>7</v>
      </c>
      <c r="AJ19" s="33">
        <f t="shared" ca="1" si="1"/>
        <v>41284</v>
      </c>
    </row>
    <row r="20" spans="1:36" s="14" customFormat="1" ht="12.75" customHeight="1" x14ac:dyDescent="0.2">
      <c r="A20" s="16"/>
      <c r="B20" s="90">
        <v>110</v>
      </c>
      <c r="C20" s="91"/>
      <c r="D20" s="92"/>
      <c r="E20" s="93" t="s">
        <v>42</v>
      </c>
      <c r="F20" s="94"/>
      <c r="G20" s="94"/>
      <c r="H20" s="94"/>
      <c r="I20" s="94"/>
      <c r="J20" s="94"/>
      <c r="K20" s="94"/>
      <c r="L20" s="94"/>
      <c r="M20" s="94"/>
      <c r="N20" s="94"/>
      <c r="O20" s="94"/>
      <c r="P20" s="94"/>
      <c r="Q20" s="94"/>
      <c r="R20" s="94"/>
      <c r="S20" s="94"/>
      <c r="T20" s="94"/>
      <c r="U20" s="94"/>
      <c r="V20" s="94"/>
      <c r="W20" s="94"/>
      <c r="X20" s="95"/>
      <c r="Y20" s="81">
        <v>150</v>
      </c>
      <c r="Z20" s="82"/>
      <c r="AA20" s="82"/>
      <c r="AB20" s="82"/>
      <c r="AC20" s="83"/>
      <c r="AD20" s="81">
        <v>150</v>
      </c>
      <c r="AE20" s="82"/>
      <c r="AF20" s="82"/>
      <c r="AG20" s="83"/>
      <c r="AH20" s="34">
        <v>4.8</v>
      </c>
      <c r="AI20" s="32">
        <v>14</v>
      </c>
      <c r="AJ20" s="33">
        <f t="shared" ca="1" si="1"/>
        <v>41291</v>
      </c>
    </row>
    <row r="21" spans="1:36" s="14" customFormat="1" ht="12.75" customHeight="1" x14ac:dyDescent="0.2">
      <c r="A21" s="16"/>
      <c r="B21" s="90">
        <v>111</v>
      </c>
      <c r="C21" s="91"/>
      <c r="D21" s="92"/>
      <c r="E21" s="93" t="s">
        <v>43</v>
      </c>
      <c r="F21" s="94"/>
      <c r="G21" s="94"/>
      <c r="H21" s="94"/>
      <c r="I21" s="94"/>
      <c r="J21" s="94"/>
      <c r="K21" s="94"/>
      <c r="L21" s="94"/>
      <c r="M21" s="94"/>
      <c r="N21" s="94"/>
      <c r="O21" s="94"/>
      <c r="P21" s="94"/>
      <c r="Q21" s="94"/>
      <c r="R21" s="94"/>
      <c r="S21" s="94"/>
      <c r="T21" s="94"/>
      <c r="U21" s="94"/>
      <c r="V21" s="94"/>
      <c r="W21" s="94"/>
      <c r="X21" s="95"/>
      <c r="Y21" s="81">
        <v>200</v>
      </c>
      <c r="Z21" s="82"/>
      <c r="AA21" s="82"/>
      <c r="AB21" s="82"/>
      <c r="AC21" s="83"/>
      <c r="AD21" s="81">
        <v>180</v>
      </c>
      <c r="AE21" s="82"/>
      <c r="AF21" s="82"/>
      <c r="AG21" s="83"/>
      <c r="AH21" s="34">
        <v>29</v>
      </c>
      <c r="AI21" s="32">
        <v>7</v>
      </c>
      <c r="AJ21" s="33">
        <f t="shared" ca="1" si="1"/>
        <v>41284</v>
      </c>
    </row>
    <row r="22" spans="1:36" s="14" customFormat="1" ht="12.75" customHeight="1" x14ac:dyDescent="0.2">
      <c r="A22" s="16"/>
      <c r="B22" s="90">
        <v>112</v>
      </c>
      <c r="C22" s="91"/>
      <c r="D22" s="92"/>
      <c r="E22" s="93" t="s">
        <v>44</v>
      </c>
      <c r="F22" s="94"/>
      <c r="G22" s="94"/>
      <c r="H22" s="94"/>
      <c r="I22" s="94"/>
      <c r="J22" s="94"/>
      <c r="K22" s="94"/>
      <c r="L22" s="94"/>
      <c r="M22" s="94"/>
      <c r="N22" s="94"/>
      <c r="O22" s="94"/>
      <c r="P22" s="94"/>
      <c r="Q22" s="94"/>
      <c r="R22" s="94"/>
      <c r="S22" s="94"/>
      <c r="T22" s="94"/>
      <c r="U22" s="94"/>
      <c r="V22" s="94"/>
      <c r="W22" s="94"/>
      <c r="X22" s="95"/>
      <c r="Y22" s="81">
        <v>100</v>
      </c>
      <c r="Z22" s="82"/>
      <c r="AA22" s="82"/>
      <c r="AB22" s="82"/>
      <c r="AC22" s="83"/>
      <c r="AD22" s="81">
        <v>90</v>
      </c>
      <c r="AE22" s="82"/>
      <c r="AF22" s="82"/>
      <c r="AG22" s="83"/>
      <c r="AH22" s="34">
        <v>6.9</v>
      </c>
      <c r="AI22" s="32">
        <v>7</v>
      </c>
      <c r="AJ22" s="33">
        <f t="shared" ca="1" si="1"/>
        <v>41284</v>
      </c>
    </row>
    <row r="23" spans="1:36" s="14" customFormat="1" ht="12.75" customHeight="1" x14ac:dyDescent="0.2">
      <c r="A23" s="16"/>
      <c r="B23" s="90">
        <v>113</v>
      </c>
      <c r="C23" s="91"/>
      <c r="D23" s="92"/>
      <c r="E23" s="93" t="s">
        <v>45</v>
      </c>
      <c r="F23" s="94"/>
      <c r="G23" s="94"/>
      <c r="H23" s="94"/>
      <c r="I23" s="94"/>
      <c r="J23" s="94"/>
      <c r="K23" s="94"/>
      <c r="L23" s="94"/>
      <c r="M23" s="94"/>
      <c r="N23" s="94"/>
      <c r="O23" s="94"/>
      <c r="P23" s="94"/>
      <c r="Q23" s="94"/>
      <c r="R23" s="94"/>
      <c r="S23" s="94"/>
      <c r="T23" s="94"/>
      <c r="U23" s="94"/>
      <c r="V23" s="94"/>
      <c r="W23" s="94"/>
      <c r="X23" s="95"/>
      <c r="Y23" s="81">
        <v>80</v>
      </c>
      <c r="Z23" s="82"/>
      <c r="AA23" s="82"/>
      <c r="AB23" s="82"/>
      <c r="AC23" s="83"/>
      <c r="AD23" s="81">
        <v>80</v>
      </c>
      <c r="AE23" s="82"/>
      <c r="AF23" s="82"/>
      <c r="AG23" s="83"/>
      <c r="AH23" s="34">
        <v>9.9</v>
      </c>
      <c r="AI23" s="32">
        <v>7</v>
      </c>
      <c r="AJ23" s="33">
        <f t="shared" ca="1" si="1"/>
        <v>41284</v>
      </c>
    </row>
    <row r="24" spans="1:36" s="14" customFormat="1" ht="12.75" customHeight="1" x14ac:dyDescent="0.2">
      <c r="A24" s="16"/>
      <c r="B24" s="90">
        <v>114</v>
      </c>
      <c r="C24" s="91"/>
      <c r="D24" s="92"/>
      <c r="E24" s="93" t="s">
        <v>46</v>
      </c>
      <c r="F24" s="94"/>
      <c r="G24" s="94"/>
      <c r="H24" s="94"/>
      <c r="I24" s="94"/>
      <c r="J24" s="94"/>
      <c r="K24" s="94"/>
      <c r="L24" s="94"/>
      <c r="M24" s="94"/>
      <c r="N24" s="94"/>
      <c r="O24" s="94"/>
      <c r="P24" s="94"/>
      <c r="Q24" s="94"/>
      <c r="R24" s="94"/>
      <c r="S24" s="94"/>
      <c r="T24" s="94"/>
      <c r="U24" s="94"/>
      <c r="V24" s="94"/>
      <c r="W24" s="94"/>
      <c r="X24" s="95"/>
      <c r="Y24" s="81">
        <v>100</v>
      </c>
      <c r="Z24" s="82"/>
      <c r="AA24" s="82"/>
      <c r="AB24" s="82"/>
      <c r="AC24" s="83"/>
      <c r="AD24" s="81">
        <v>100</v>
      </c>
      <c r="AE24" s="82"/>
      <c r="AF24" s="82"/>
      <c r="AG24" s="83"/>
      <c r="AH24" s="34">
        <v>7.95</v>
      </c>
      <c r="AI24" s="32">
        <v>14</v>
      </c>
      <c r="AJ24" s="33">
        <f t="shared" ca="1" si="1"/>
        <v>41291</v>
      </c>
    </row>
    <row r="25" spans="1:36" s="14" customFormat="1" ht="12.75" customHeight="1" x14ac:dyDescent="0.2">
      <c r="A25" s="16"/>
      <c r="B25" s="90">
        <v>115</v>
      </c>
      <c r="C25" s="91"/>
      <c r="D25" s="92"/>
      <c r="E25" s="93" t="s">
        <v>47</v>
      </c>
      <c r="F25" s="94"/>
      <c r="G25" s="94"/>
      <c r="H25" s="94"/>
      <c r="I25" s="94"/>
      <c r="J25" s="94"/>
      <c r="K25" s="94"/>
      <c r="L25" s="94"/>
      <c r="M25" s="94"/>
      <c r="N25" s="94"/>
      <c r="O25" s="94"/>
      <c r="P25" s="94"/>
      <c r="Q25" s="94"/>
      <c r="R25" s="94"/>
      <c r="S25" s="94"/>
      <c r="T25" s="94"/>
      <c r="U25" s="94"/>
      <c r="V25" s="94"/>
      <c r="W25" s="94"/>
      <c r="X25" s="95"/>
      <c r="Y25" s="81">
        <v>50</v>
      </c>
      <c r="Z25" s="82"/>
      <c r="AA25" s="82"/>
      <c r="AB25" s="82"/>
      <c r="AC25" s="83"/>
      <c r="AD25" s="81">
        <v>50</v>
      </c>
      <c r="AE25" s="82"/>
      <c r="AF25" s="82"/>
      <c r="AG25" s="83"/>
      <c r="AH25" s="34">
        <v>17.899999999999999</v>
      </c>
      <c r="AI25" s="32">
        <v>7</v>
      </c>
      <c r="AJ25" s="33">
        <f t="shared" ca="1" si="1"/>
        <v>41284</v>
      </c>
    </row>
    <row r="26" spans="1:36" s="14" customFormat="1" ht="12.75" customHeight="1" x14ac:dyDescent="0.2">
      <c r="A26" s="16"/>
      <c r="B26" s="90">
        <v>116</v>
      </c>
      <c r="C26" s="91"/>
      <c r="D26" s="92"/>
      <c r="E26" s="93" t="s">
        <v>48</v>
      </c>
      <c r="F26" s="94"/>
      <c r="G26" s="94"/>
      <c r="H26" s="94"/>
      <c r="I26" s="94"/>
      <c r="J26" s="94"/>
      <c r="K26" s="94"/>
      <c r="L26" s="94"/>
      <c r="M26" s="94"/>
      <c r="N26" s="94"/>
      <c r="O26" s="94"/>
      <c r="P26" s="94"/>
      <c r="Q26" s="94"/>
      <c r="R26" s="94"/>
      <c r="S26" s="94"/>
      <c r="T26" s="94"/>
      <c r="U26" s="94"/>
      <c r="V26" s="94"/>
      <c r="W26" s="94"/>
      <c r="X26" s="95"/>
      <c r="Y26" s="81">
        <v>20</v>
      </c>
      <c r="Z26" s="82"/>
      <c r="AA26" s="82"/>
      <c r="AB26" s="82"/>
      <c r="AC26" s="83"/>
      <c r="AD26" s="81">
        <v>18</v>
      </c>
      <c r="AE26" s="82"/>
      <c r="AF26" s="82"/>
      <c r="AG26" s="83"/>
      <c r="AH26" s="34">
        <v>39.799999999999997</v>
      </c>
      <c r="AI26" s="32">
        <v>10</v>
      </c>
      <c r="AJ26" s="33">
        <f t="shared" ca="1" si="1"/>
        <v>41287</v>
      </c>
    </row>
    <row r="27" spans="1:36" s="14" customFormat="1" ht="12.75" customHeight="1" x14ac:dyDescent="0.2">
      <c r="A27" s="16"/>
      <c r="B27" s="90">
        <v>117</v>
      </c>
      <c r="C27" s="91"/>
      <c r="D27" s="92"/>
      <c r="E27" s="93" t="s">
        <v>49</v>
      </c>
      <c r="F27" s="94"/>
      <c r="G27" s="94"/>
      <c r="H27" s="94"/>
      <c r="I27" s="94"/>
      <c r="J27" s="94"/>
      <c r="K27" s="94"/>
      <c r="L27" s="94"/>
      <c r="M27" s="94"/>
      <c r="N27" s="94"/>
      <c r="O27" s="94"/>
      <c r="P27" s="94"/>
      <c r="Q27" s="94"/>
      <c r="R27" s="94"/>
      <c r="S27" s="94"/>
      <c r="T27" s="94"/>
      <c r="U27" s="94"/>
      <c r="V27" s="94"/>
      <c r="W27" s="94"/>
      <c r="X27" s="95"/>
      <c r="Y27" s="81">
        <v>100</v>
      </c>
      <c r="Z27" s="82"/>
      <c r="AA27" s="82"/>
      <c r="AB27" s="82"/>
      <c r="AC27" s="83"/>
      <c r="AD27" s="81">
        <v>99</v>
      </c>
      <c r="AE27" s="82"/>
      <c r="AF27" s="82"/>
      <c r="AG27" s="83"/>
      <c r="AH27" s="34">
        <v>24.95</v>
      </c>
      <c r="AI27" s="32">
        <v>14</v>
      </c>
      <c r="AJ27" s="33">
        <f t="shared" ca="1" si="1"/>
        <v>41291</v>
      </c>
    </row>
    <row r="28" spans="1:36" s="14" customFormat="1" ht="12.75" customHeight="1" x14ac:dyDescent="0.2">
      <c r="A28" s="16"/>
      <c r="B28" s="90">
        <v>118</v>
      </c>
      <c r="C28" s="91"/>
      <c r="D28" s="92"/>
      <c r="E28" s="93" t="s">
        <v>50</v>
      </c>
      <c r="F28" s="94"/>
      <c r="G28" s="94"/>
      <c r="H28" s="94"/>
      <c r="I28" s="94"/>
      <c r="J28" s="94"/>
      <c r="K28" s="94"/>
      <c r="L28" s="94"/>
      <c r="M28" s="94"/>
      <c r="N28" s="94"/>
      <c r="O28" s="94"/>
      <c r="P28" s="94"/>
      <c r="Q28" s="94"/>
      <c r="R28" s="94"/>
      <c r="S28" s="94"/>
      <c r="T28" s="94"/>
      <c r="U28" s="94"/>
      <c r="V28" s="94"/>
      <c r="W28" s="94"/>
      <c r="X28" s="95"/>
      <c r="Y28" s="81">
        <v>80</v>
      </c>
      <c r="Z28" s="82"/>
      <c r="AA28" s="82"/>
      <c r="AB28" s="82"/>
      <c r="AC28" s="83"/>
      <c r="AD28" s="81">
        <v>65</v>
      </c>
      <c r="AE28" s="82"/>
      <c r="AF28" s="82"/>
      <c r="AG28" s="83"/>
      <c r="AH28" s="34">
        <v>32</v>
      </c>
      <c r="AI28" s="32">
        <v>7</v>
      </c>
      <c r="AJ28" s="33">
        <f t="shared" ca="1" si="1"/>
        <v>41284</v>
      </c>
    </row>
    <row r="29" spans="1:36" s="14" customFormat="1" ht="12.75" customHeight="1" x14ac:dyDescent="0.2">
      <c r="A29" s="16"/>
      <c r="B29" s="90">
        <v>119</v>
      </c>
      <c r="C29" s="91"/>
      <c r="D29" s="92"/>
      <c r="E29" s="93" t="s">
        <v>51</v>
      </c>
      <c r="F29" s="94"/>
      <c r="G29" s="94"/>
      <c r="H29" s="94"/>
      <c r="I29" s="94"/>
      <c r="J29" s="94"/>
      <c r="K29" s="94"/>
      <c r="L29" s="94"/>
      <c r="M29" s="94"/>
      <c r="N29" s="94"/>
      <c r="O29" s="94"/>
      <c r="P29" s="94"/>
      <c r="Q29" s="94"/>
      <c r="R29" s="94"/>
      <c r="S29" s="94"/>
      <c r="T29" s="94"/>
      <c r="U29" s="94"/>
      <c r="V29" s="94"/>
      <c r="W29" s="94"/>
      <c r="X29" s="95"/>
      <c r="Y29" s="81">
        <v>8</v>
      </c>
      <c r="Z29" s="82"/>
      <c r="AA29" s="82"/>
      <c r="AB29" s="82"/>
      <c r="AC29" s="83"/>
      <c r="AD29" s="81">
        <v>20</v>
      </c>
      <c r="AE29" s="82"/>
      <c r="AF29" s="82"/>
      <c r="AG29" s="83"/>
      <c r="AH29" s="34">
        <v>16.8</v>
      </c>
      <c r="AI29" s="32">
        <v>10</v>
      </c>
      <c r="AJ29" s="33">
        <f t="shared" ca="1" si="1"/>
        <v>41287</v>
      </c>
    </row>
    <row r="30" spans="1:36" s="14" customFormat="1" ht="12.75" customHeight="1" x14ac:dyDescent="0.2">
      <c r="A30" s="16"/>
      <c r="B30" s="90">
        <v>120</v>
      </c>
      <c r="C30" s="91"/>
      <c r="D30" s="92"/>
      <c r="E30" s="93" t="s">
        <v>52</v>
      </c>
      <c r="F30" s="94"/>
      <c r="G30" s="94"/>
      <c r="H30" s="94"/>
      <c r="I30" s="94"/>
      <c r="J30" s="94"/>
      <c r="K30" s="94"/>
      <c r="L30" s="94"/>
      <c r="M30" s="94"/>
      <c r="N30" s="94"/>
      <c r="O30" s="94"/>
      <c r="P30" s="94"/>
      <c r="Q30" s="94"/>
      <c r="R30" s="94"/>
      <c r="S30" s="94"/>
      <c r="T30" s="94"/>
      <c r="U30" s="94"/>
      <c r="V30" s="94"/>
      <c r="W30" s="94"/>
      <c r="X30" s="95"/>
      <c r="Y30" s="81">
        <v>140</v>
      </c>
      <c r="Z30" s="82"/>
      <c r="AA30" s="82"/>
      <c r="AB30" s="82"/>
      <c r="AC30" s="83"/>
      <c r="AD30" s="105">
        <v>200</v>
      </c>
      <c r="AE30" s="106"/>
      <c r="AF30" s="106"/>
      <c r="AG30" s="107"/>
      <c r="AH30" s="34">
        <v>39.950000000000003</v>
      </c>
      <c r="AI30" s="32">
        <v>7</v>
      </c>
      <c r="AJ30" s="33">
        <f t="shared" ca="1" si="1"/>
        <v>41284</v>
      </c>
    </row>
    <row r="31" spans="1:36" s="14" customFormat="1" ht="12.75" customHeight="1" x14ac:dyDescent="0.2">
      <c r="A31" s="16"/>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8"/>
      <c r="AE31" s="16"/>
      <c r="AF31" s="16"/>
      <c r="AG31" s="16"/>
      <c r="AH31" s="16"/>
      <c r="AI31" s="16"/>
      <c r="AJ31" s="16"/>
    </row>
    <row r="32" spans="1:36" s="14" customFormat="1" ht="12.75" customHeight="1" x14ac:dyDescent="0.2">
      <c r="A32" s="16"/>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8"/>
      <c r="AE32" s="16"/>
      <c r="AF32" s="16"/>
      <c r="AG32" s="16"/>
      <c r="AH32" s="16"/>
      <c r="AI32" s="16"/>
      <c r="AJ32" s="16"/>
    </row>
    <row r="33" spans="1:36" s="14" customFormat="1" ht="12.75" customHeight="1" x14ac:dyDescent="0.2">
      <c r="A33" s="16"/>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8"/>
      <c r="AE33" s="16"/>
      <c r="AF33" s="16"/>
      <c r="AG33" s="16"/>
      <c r="AH33" s="16"/>
      <c r="AI33" s="16"/>
      <c r="AJ33" s="16"/>
    </row>
    <row r="34" spans="1:36" s="14" customFormat="1" ht="12.75" customHeight="1" x14ac:dyDescent="0.2">
      <c r="A34" s="16"/>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8"/>
      <c r="AE34" s="16"/>
      <c r="AF34" s="16"/>
      <c r="AG34" s="16"/>
      <c r="AH34" s="16"/>
      <c r="AI34" s="16"/>
      <c r="AJ34" s="16"/>
    </row>
    <row r="35" spans="1:36" s="14" customFormat="1" ht="12.75" customHeight="1" x14ac:dyDescent="0.2">
      <c r="A35" s="16"/>
      <c r="B35" s="16"/>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8"/>
      <c r="AE35" s="16"/>
      <c r="AF35" s="16"/>
      <c r="AG35" s="16"/>
      <c r="AH35" s="16"/>
      <c r="AI35" s="16"/>
      <c r="AJ35" s="16"/>
    </row>
    <row r="36" spans="1:36" s="14" customFormat="1" ht="12.75" customHeight="1" x14ac:dyDescent="0.2">
      <c r="A36" s="16"/>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8"/>
      <c r="AE36" s="16"/>
      <c r="AF36" s="16"/>
      <c r="AG36" s="16"/>
      <c r="AH36" s="16"/>
      <c r="AI36" s="16"/>
      <c r="AJ36" s="16"/>
    </row>
    <row r="37" spans="1:36" s="14" customFormat="1" ht="12.75" customHeight="1" x14ac:dyDescent="0.2">
      <c r="A37" s="16"/>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8"/>
      <c r="AE37" s="16"/>
      <c r="AF37" s="16"/>
      <c r="AG37" s="16"/>
      <c r="AH37" s="16"/>
      <c r="AI37" s="16"/>
      <c r="AJ37" s="16"/>
    </row>
    <row r="38" spans="1:36" s="14" customFormat="1" ht="12.75" customHeight="1" x14ac:dyDescent="0.2">
      <c r="A38" s="16"/>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8"/>
      <c r="AE38" s="16"/>
      <c r="AF38" s="16"/>
      <c r="AG38" s="16"/>
      <c r="AH38" s="16"/>
      <c r="AI38" s="16"/>
      <c r="AJ38" s="16"/>
    </row>
    <row r="39" spans="1:36" s="14" customFormat="1" ht="12.75" customHeight="1" x14ac:dyDescent="0.2">
      <c r="A39" s="16"/>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8"/>
      <c r="AE39" s="16"/>
      <c r="AF39" s="16"/>
      <c r="AG39" s="16"/>
      <c r="AH39" s="16"/>
      <c r="AI39" s="16"/>
      <c r="AJ39" s="16"/>
    </row>
    <row r="40" spans="1:36" s="14" customFormat="1" ht="12.75" customHeight="1" x14ac:dyDescent="0.2">
      <c r="A40" s="16"/>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8"/>
      <c r="AE40" s="16"/>
      <c r="AF40" s="16"/>
      <c r="AG40" s="16"/>
      <c r="AH40" s="16"/>
      <c r="AI40" s="16"/>
      <c r="AJ40" s="16"/>
    </row>
    <row r="41" spans="1:36" s="14" customFormat="1" ht="12.75" customHeight="1" x14ac:dyDescent="0.2">
      <c r="A41" s="16"/>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8"/>
      <c r="AE41" s="16"/>
      <c r="AF41" s="16"/>
      <c r="AG41" s="16"/>
      <c r="AH41" s="16"/>
      <c r="AI41" s="16"/>
      <c r="AJ41" s="16"/>
    </row>
    <row r="42" spans="1:36" s="14" customFormat="1" ht="12.75" customHeight="1" x14ac:dyDescent="0.2">
      <c r="A42" s="16"/>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8"/>
      <c r="AE42" s="16"/>
      <c r="AF42" s="16"/>
      <c r="AG42" s="16"/>
      <c r="AH42" s="16"/>
      <c r="AI42" s="16"/>
      <c r="AJ42" s="16"/>
    </row>
    <row r="43" spans="1:36" s="14" customFormat="1" ht="12.75" customHeight="1" x14ac:dyDescent="0.2">
      <c r="A43" s="16"/>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6"/>
      <c r="AF43" s="16"/>
      <c r="AG43" s="16"/>
      <c r="AH43" s="16"/>
      <c r="AI43" s="16"/>
      <c r="AJ43" s="16"/>
    </row>
    <row r="44" spans="1:36" s="14" customFormat="1" ht="12.75" customHeight="1" x14ac:dyDescent="0.2">
      <c r="A44" s="16"/>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8"/>
      <c r="AE44" s="16"/>
      <c r="AF44" s="16"/>
      <c r="AG44" s="16"/>
      <c r="AH44" s="16"/>
      <c r="AI44" s="16"/>
      <c r="AJ44" s="16"/>
    </row>
    <row r="45" spans="1:36" s="14" customFormat="1" ht="12.75" customHeight="1" x14ac:dyDescent="0.2">
      <c r="A45" s="16"/>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8"/>
      <c r="AE45" s="16"/>
      <c r="AF45" s="16"/>
      <c r="AG45" s="16"/>
      <c r="AH45" s="16"/>
      <c r="AI45" s="16"/>
      <c r="AJ45" s="16"/>
    </row>
    <row r="46" spans="1:36" s="14" customFormat="1" ht="12.75" customHeight="1" x14ac:dyDescent="0.2">
      <c r="A46" s="16"/>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8"/>
      <c r="AE46" s="16"/>
      <c r="AF46" s="16"/>
      <c r="AG46" s="16"/>
      <c r="AH46" s="16"/>
      <c r="AI46" s="16"/>
      <c r="AJ46" s="16"/>
    </row>
    <row r="47" spans="1:36" s="14" customFormat="1" ht="12.75" customHeight="1" x14ac:dyDescent="0.2">
      <c r="A47" s="16"/>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8"/>
      <c r="AE47" s="16"/>
      <c r="AF47" s="16"/>
      <c r="AG47" s="16"/>
      <c r="AH47" s="16"/>
      <c r="AI47" s="16"/>
      <c r="AJ47" s="16"/>
    </row>
    <row r="48" spans="1:36" s="14" customFormat="1" ht="12.75" customHeight="1" x14ac:dyDescent="0.2">
      <c r="A48" s="16"/>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8"/>
      <c r="AE48" s="16"/>
      <c r="AF48" s="16"/>
      <c r="AG48" s="16"/>
      <c r="AH48" s="16"/>
      <c r="AI48" s="16"/>
      <c r="AJ48" s="16"/>
    </row>
    <row r="49" spans="1:36" s="14" customFormat="1" ht="12.75" customHeight="1" x14ac:dyDescent="0.2">
      <c r="A49" s="16"/>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8"/>
      <c r="AE49" s="16"/>
      <c r="AF49" s="16"/>
      <c r="AG49" s="16"/>
      <c r="AH49" s="16"/>
      <c r="AI49" s="16"/>
      <c r="AJ49" s="16"/>
    </row>
    <row r="50" spans="1:36" s="14" customFormat="1" ht="12.75" customHeight="1" x14ac:dyDescent="0.2">
      <c r="A50" s="16"/>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8"/>
      <c r="AE50" s="16"/>
      <c r="AF50" s="16"/>
      <c r="AG50" s="16"/>
      <c r="AH50" s="16"/>
      <c r="AI50" s="16"/>
      <c r="AJ50" s="16"/>
    </row>
    <row r="51" spans="1:36" s="14" customFormat="1" ht="12.75" customHeight="1" x14ac:dyDescent="0.2">
      <c r="A51" s="16"/>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8"/>
      <c r="AE51" s="16"/>
      <c r="AF51" s="16"/>
      <c r="AG51" s="16"/>
      <c r="AH51" s="16"/>
      <c r="AI51" s="16"/>
      <c r="AJ51" s="16"/>
    </row>
    <row r="52" spans="1:36" s="14" customFormat="1"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row>
    <row r="53" spans="1:36" s="14" customFormat="1"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row>
  </sheetData>
  <sheetProtection password="DEC7" sheet="1" objects="1" scenarios="1"/>
  <mergeCells count="91">
    <mergeCell ref="Y30:AC30"/>
    <mergeCell ref="AD10:AG10"/>
    <mergeCell ref="AD11:AG11"/>
    <mergeCell ref="AD14:AG14"/>
    <mergeCell ref="AD15:AG15"/>
    <mergeCell ref="AD16:AG16"/>
    <mergeCell ref="AD20:AG20"/>
    <mergeCell ref="AD21:AG21"/>
    <mergeCell ref="AD22:AG22"/>
    <mergeCell ref="AD23:AG23"/>
    <mergeCell ref="Y25:AC25"/>
    <mergeCell ref="Y26:AC26"/>
    <mergeCell ref="Y27:AC27"/>
    <mergeCell ref="Y28:AC28"/>
    <mergeCell ref="Y29:AC29"/>
    <mergeCell ref="Y20:AC20"/>
    <mergeCell ref="E30:X30"/>
    <mergeCell ref="E9:X9"/>
    <mergeCell ref="AD29:AG29"/>
    <mergeCell ref="AD30:AG30"/>
    <mergeCell ref="Y9:AG9"/>
    <mergeCell ref="E10:X10"/>
    <mergeCell ref="E11:X11"/>
    <mergeCell ref="E12:X12"/>
    <mergeCell ref="AD24:AG24"/>
    <mergeCell ref="AD25:AG25"/>
    <mergeCell ref="AD26:AG26"/>
    <mergeCell ref="AD27:AG27"/>
    <mergeCell ref="AD28:AG28"/>
    <mergeCell ref="AD17:AG17"/>
    <mergeCell ref="AD18:AG18"/>
    <mergeCell ref="AD19:AG19"/>
    <mergeCell ref="Y21:AC21"/>
    <mergeCell ref="Y22:AC22"/>
    <mergeCell ref="Y23:AC23"/>
    <mergeCell ref="Y24:AC24"/>
    <mergeCell ref="Y15:AC15"/>
    <mergeCell ref="Y16:AC16"/>
    <mergeCell ref="Y17:AC17"/>
    <mergeCell ref="Y18:AC18"/>
    <mergeCell ref="Y19:AC19"/>
    <mergeCell ref="B30:D30"/>
    <mergeCell ref="B9:D9"/>
    <mergeCell ref="E13:X13"/>
    <mergeCell ref="E14:X14"/>
    <mergeCell ref="E15:X15"/>
    <mergeCell ref="E16:X16"/>
    <mergeCell ref="E17:X17"/>
    <mergeCell ref="E18:X18"/>
    <mergeCell ref="E25:X25"/>
    <mergeCell ref="E26:X26"/>
    <mergeCell ref="E27:X27"/>
    <mergeCell ref="E28:X28"/>
    <mergeCell ref="E29:X29"/>
    <mergeCell ref="E20:X20"/>
    <mergeCell ref="E21:X21"/>
    <mergeCell ref="E22:X22"/>
    <mergeCell ref="E23:X23"/>
    <mergeCell ref="E24:X24"/>
    <mergeCell ref="E19:X19"/>
    <mergeCell ref="B25:D25"/>
    <mergeCell ref="B26:D26"/>
    <mergeCell ref="B27:D27"/>
    <mergeCell ref="B28:D28"/>
    <mergeCell ref="B29:D29"/>
    <mergeCell ref="B20:D20"/>
    <mergeCell ref="B21:D21"/>
    <mergeCell ref="B22:D22"/>
    <mergeCell ref="B23:D23"/>
    <mergeCell ref="B24:D24"/>
    <mergeCell ref="B15:D15"/>
    <mergeCell ref="B16:D16"/>
    <mergeCell ref="B17:D17"/>
    <mergeCell ref="B18:D18"/>
    <mergeCell ref="B19:D19"/>
    <mergeCell ref="Y11:AC11"/>
    <mergeCell ref="Y12:AC12"/>
    <mergeCell ref="Y13:AC13"/>
    <mergeCell ref="Y14:AC14"/>
    <mergeCell ref="B2:E2"/>
    <mergeCell ref="G2:J2"/>
    <mergeCell ref="L2:T2"/>
    <mergeCell ref="B5:AE6"/>
    <mergeCell ref="Y10:AC10"/>
    <mergeCell ref="B10:D10"/>
    <mergeCell ref="B11:D11"/>
    <mergeCell ref="B12:D12"/>
    <mergeCell ref="B13:D13"/>
    <mergeCell ref="B14:D14"/>
    <mergeCell ref="AD12:AG12"/>
    <mergeCell ref="AD13:AG13"/>
  </mergeCells>
  <phoneticPr fontId="1" type="noConversion"/>
  <conditionalFormatting sqref="B8 A9">
    <cfRule type="expression" dxfId="0" priority="2" stopIfTrue="1">
      <formula>$B$10&lt;&gt;"Bitte hier beginnen…"</formula>
    </cfRule>
  </conditionalFormatting>
  <pageMargins left="0.78740157480314965" right="0.78740157480314965" top="0.98425196850393704" bottom="0.98425196850393704"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Info</vt:lpstr>
      <vt:lpstr>Bestellannahmeformular</vt:lpstr>
      <vt:lpstr>Artikelliste</vt:lpstr>
      <vt:lpstr>MwSt</vt:lpstr>
      <vt:lpstr>Warngr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Meyer, Michaela</cp:lastModifiedBy>
  <dcterms:created xsi:type="dcterms:W3CDTF">2010-10-11T12:13:10Z</dcterms:created>
  <dcterms:modified xsi:type="dcterms:W3CDTF">2013-01-03T08:46:33Z</dcterms:modified>
</cp:coreProperties>
</file>