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8735" windowHeight="8640"/>
  </bookViews>
  <sheets>
    <sheet name="Info" sheetId="2" r:id="rId1"/>
    <sheet name="Gleichungsverfahren" sheetId="1" r:id="rId2"/>
  </sheets>
  <calcPr calcId="145621"/>
</workbook>
</file>

<file path=xl/calcChain.xml><?xml version="1.0" encoding="utf-8"?>
<calcChain xmlns="http://schemas.openxmlformats.org/spreadsheetml/2006/main">
  <c r="F26" i="1" l="1"/>
  <c r="E26" i="1"/>
  <c r="C26" i="1"/>
  <c r="I15" i="1"/>
  <c r="I14" i="1"/>
  <c r="I13" i="1"/>
  <c r="N9" i="1"/>
  <c r="I9" i="1"/>
  <c r="D26" i="1"/>
  <c r="C25" i="1"/>
  <c r="N10" i="1" l="1"/>
  <c r="E25" i="1"/>
  <c r="F25" i="1"/>
  <c r="D25" i="1"/>
  <c r="N19" i="1" l="1"/>
  <c r="N20" i="1" s="1"/>
  <c r="P15" i="1"/>
  <c r="I16" i="1" s="1"/>
  <c r="D15" i="1"/>
  <c r="E15" i="1"/>
  <c r="E28" i="1" s="1"/>
  <c r="F15" i="1"/>
  <c r="F28" i="1" s="1"/>
  <c r="C15" i="1"/>
  <c r="D28" i="1" l="1"/>
  <c r="H28" i="1" s="1"/>
  <c r="L15" i="1"/>
  <c r="L13" i="1"/>
  <c r="L14" i="1"/>
  <c r="C28" i="1"/>
  <c r="L9" i="1"/>
  <c r="L10" i="1" s="1"/>
  <c r="L19" i="1" l="1"/>
  <c r="L20" i="1" s="1"/>
  <c r="N15" i="1"/>
  <c r="L16" i="1" s="1"/>
  <c r="L17" i="1" s="1"/>
  <c r="P20" i="1" l="1"/>
  <c r="L21" i="1" s="1"/>
  <c r="C27" i="1" s="1"/>
  <c r="D27" i="1"/>
  <c r="E31" i="1" l="1"/>
  <c r="D31" i="1"/>
  <c r="F31" i="1"/>
  <c r="C31" i="1"/>
  <c r="C30" i="1"/>
  <c r="D30" i="1"/>
  <c r="F30" i="1"/>
  <c r="F32" i="1" s="1"/>
  <c r="E30" i="1"/>
  <c r="E32" i="1" l="1"/>
  <c r="H31" i="1"/>
  <c r="D32" i="1"/>
  <c r="C32" i="1"/>
  <c r="H30" i="1"/>
  <c r="H32" i="1" l="1"/>
</calcChain>
</file>

<file path=xl/sharedStrings.xml><?xml version="1.0" encoding="utf-8"?>
<sst xmlns="http://schemas.openxmlformats.org/spreadsheetml/2006/main" count="131" uniqueCount="80">
  <si>
    <t>Eingabefelder</t>
  </si>
  <si>
    <t>Ausgabefelder</t>
  </si>
  <si>
    <t>Alle Angaben und Formeln ohne Gewähr!</t>
  </si>
  <si>
    <t>Ein Unternehmen weist folgenden verkürzten BAB auf:</t>
  </si>
  <si>
    <t>© Controllinglexikon.de</t>
  </si>
  <si>
    <t>Summe Primärkosten</t>
  </si>
  <si>
    <t>Es gibt folgende Leistungsverflechtungen:</t>
  </si>
  <si>
    <t>x</t>
  </si>
  <si>
    <t>Bezugsgrößen</t>
  </si>
  <si>
    <t>Löhne</t>
  </si>
  <si>
    <t>Gehälter</t>
  </si>
  <si>
    <t>H+B - Stoffe</t>
  </si>
  <si>
    <t>Abschreibungen</t>
  </si>
  <si>
    <t>Sonstige</t>
  </si>
  <si>
    <t>Energie</t>
  </si>
  <si>
    <t>Instandhaltung</t>
  </si>
  <si>
    <t>Fertigung I</t>
  </si>
  <si>
    <t>Fertigung II</t>
  </si>
  <si>
    <t>Instandhalt-ung</t>
  </si>
  <si>
    <t xml:space="preserve">Fertigung I                                              </t>
  </si>
  <si>
    <t>kWh</t>
  </si>
  <si>
    <t>h</t>
  </si>
  <si>
    <t xml:space="preserve">Energie </t>
  </si>
  <si>
    <t xml:space="preserve">Kostenstelle               </t>
  </si>
  <si>
    <t xml:space="preserve">Energie                                                                                           </t>
  </si>
  <si>
    <t>Dimension</t>
  </si>
  <si>
    <t>Kwh</t>
  </si>
  <si>
    <t>Gleichungsverfahren</t>
  </si>
  <si>
    <t xml:space="preserve"> </t>
  </si>
  <si>
    <t>Kostenstelle</t>
  </si>
  <si>
    <t>Gesamt</t>
  </si>
  <si>
    <t>Summe Leistungsabgabe</t>
  </si>
  <si>
    <t>Verrechungssatz (EUR/BG)</t>
  </si>
  <si>
    <t>Sekundärkosten</t>
  </si>
  <si>
    <t>Gesamtkosten</t>
  </si>
  <si>
    <t>Summe Leistungsabgabe (kWh)</t>
  </si>
  <si>
    <t>Primärkosten</t>
  </si>
  <si>
    <t>Hilfskostenstellen</t>
  </si>
  <si>
    <t>Hauptkostenstellen</t>
  </si>
  <si>
    <t>q1</t>
  </si>
  <si>
    <t>M1</t>
  </si>
  <si>
    <t xml:space="preserve">M1 = </t>
  </si>
  <si>
    <t>PSK 1</t>
  </si>
  <si>
    <t>*</t>
  </si>
  <si>
    <t>PSK 1 +</t>
  </si>
  <si>
    <t>q2</t>
  </si>
  <si>
    <t xml:space="preserve">       =</t>
  </si>
  <si>
    <t>M2</t>
  </si>
  <si>
    <t xml:space="preserve"> +</t>
  </si>
  <si>
    <t xml:space="preserve">          q1</t>
  </si>
  <si>
    <t>Energie:</t>
  </si>
  <si>
    <t>Berechung der Verrechnungssätze:</t>
  </si>
  <si>
    <t xml:space="preserve"> *</t>
  </si>
  <si>
    <t>M2 =</t>
  </si>
  <si>
    <t>PSK 2 +</t>
  </si>
  <si>
    <t xml:space="preserve"> * </t>
  </si>
  <si>
    <t>Instandhaltung:</t>
  </si>
  <si>
    <t>(25,2 + 0,5q2)</t>
  </si>
  <si>
    <t xml:space="preserve">   *</t>
  </si>
  <si>
    <t xml:space="preserve">   +</t>
  </si>
  <si>
    <t xml:space="preserve">          q2</t>
  </si>
  <si>
    <t xml:space="preserve">       = </t>
  </si>
  <si>
    <t xml:space="preserve">  +</t>
  </si>
  <si>
    <t xml:space="preserve">    *</t>
  </si>
  <si>
    <t>Leistungsabgabe                    von / an</t>
  </si>
  <si>
    <t xml:space="preserve">   =</t>
  </si>
  <si>
    <t>PSK 2</t>
  </si>
  <si>
    <t>Verrechnungssatz der 1. Hilfskostenstelle (Energie)</t>
  </si>
  <si>
    <t>Verrechnungssatz der 2. Hilfskostenstelle (Instandhaltung)</t>
  </si>
  <si>
    <t>Summe der Primärgemeinkosten der 1. Hilfskostenstelle (Energie)</t>
  </si>
  <si>
    <t>Summe der Primärgemeinkosten der 2. Hilfskostenstelle (Instandhaltung)</t>
  </si>
  <si>
    <t>Gesamtleistungsabgabe der 1. Hilfskostenstelle (Energie)</t>
  </si>
  <si>
    <t>Gesamtleistungsabgabe der 2. Hilfskostenstelle (Instandhaltung)</t>
  </si>
  <si>
    <t xml:space="preserve">Durch das Gleichungsverfahren werden alle Leistungsverflechtungen berücksichtigt. Denn es wird eine simultane Verrechnung der innerbetrieblichen Leistungen in einer Gleichung durchgeführt. Bei dieser Verrechung kommt es zu exakten Verrechungspreisen der Leistungen.                                                                                                                                                                                                                                                        </t>
  </si>
  <si>
    <t>Die Gleichungen der Kostenstellen weisen folgende Grundstruktur auf:</t>
  </si>
  <si>
    <t>Gesamter Werteverzehr    =    Gesamter Wert der abgegeben Leistungen</t>
  </si>
  <si>
    <t>Autor: Ralf Ludwigs</t>
  </si>
  <si>
    <t>Vgl. Schmidt, Andreas.: Kostenrechung, 5. Auflage, Stuttgart 2008, S. 104</t>
  </si>
  <si>
    <t xml:space="preserve">  = Zeitstunde</t>
  </si>
  <si>
    <t xml:space="preserve">  = Kilowattstunde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</si>
</sst>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€&quot;;\-#,##0.00\ &quot;€&quot;"/>
    <numFmt numFmtId="164" formatCode="#,##0.00\ &quot;€&quot;"/>
    <numFmt numFmtId="165" formatCode="#,##0\ &quot;€&quot;"/>
    <numFmt numFmtId="166" formatCode="#,##0\ \q\1"/>
    <numFmt numFmtId="167" formatCode="#,##0\ \q\2"/>
    <numFmt numFmtId="168" formatCode="0.00\ \q\2"/>
    <numFmt numFmtId="169" formatCode="#,##0.00000_ ;\-#,##0.00000\ 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22"/>
      <color theme="0"/>
      <name val="Arial"/>
      <family val="2"/>
    </font>
    <font>
      <sz val="11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9C"/>
        <bgColor indexed="64"/>
      </patternFill>
    </fill>
    <fill>
      <patternFill patternType="solid">
        <fgColor rgb="FF006698"/>
        <bgColor indexed="64"/>
      </patternFill>
    </fill>
    <fill>
      <patternFill patternType="solid">
        <fgColor rgb="FF9B9B9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7" fillId="2" borderId="0" xfId="0" applyFont="1" applyFill="1" applyBorder="1"/>
    <xf numFmtId="0" fontId="8" fillId="2" borderId="0" xfId="0" applyFont="1" applyFill="1" applyBorder="1"/>
    <xf numFmtId="0" fontId="5" fillId="2" borderId="0" xfId="0" applyFont="1" applyFill="1" applyBorder="1"/>
    <xf numFmtId="0" fontId="0" fillId="5" borderId="0" xfId="0" applyFill="1"/>
    <xf numFmtId="0" fontId="0" fillId="2" borderId="0" xfId="0" applyFill="1" applyBorder="1" applyAlignment="1"/>
    <xf numFmtId="0" fontId="2" fillId="8" borderId="0" xfId="0" applyFont="1" applyFill="1" applyBorder="1"/>
    <xf numFmtId="0" fontId="6" fillId="8" borderId="0" xfId="0" applyFont="1" applyFill="1" applyBorder="1"/>
    <xf numFmtId="0" fontId="7" fillId="8" borderId="0" xfId="0" applyFont="1" applyFill="1" applyBorder="1"/>
    <xf numFmtId="0" fontId="0" fillId="2" borderId="0" xfId="0" applyFill="1" applyBorder="1" applyAlignment="1">
      <alignment wrapText="1"/>
    </xf>
    <xf numFmtId="0" fontId="4" fillId="2" borderId="0" xfId="0" applyFont="1" applyFill="1" applyAlignment="1">
      <alignment wrapText="1"/>
    </xf>
    <xf numFmtId="0" fontId="15" fillId="2" borderId="0" xfId="0" applyFont="1" applyFill="1" applyBorder="1"/>
    <xf numFmtId="0" fontId="0" fillId="2" borderId="0" xfId="0" applyFill="1" applyAlignment="1">
      <alignment vertical="center" wrapText="1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left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0" fillId="2" borderId="0" xfId="0" applyFill="1" applyAlignment="1" applyProtection="1">
      <alignment vertical="top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18" fillId="2" borderId="0" xfId="0" applyFont="1" applyFill="1" applyBorder="1" applyProtection="1">
      <protection locked="0"/>
    </xf>
    <xf numFmtId="0" fontId="16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2" fillId="8" borderId="12" xfId="0" applyFont="1" applyFill="1" applyBorder="1" applyAlignment="1" applyProtection="1">
      <alignment wrapText="1"/>
      <protection locked="0"/>
    </xf>
    <xf numFmtId="0" fontId="12" fillId="8" borderId="15" xfId="0" applyFont="1" applyFill="1" applyBorder="1" applyAlignment="1" applyProtection="1">
      <alignment horizontal="center" wrapText="1"/>
      <protection locked="0"/>
    </xf>
    <xf numFmtId="0" fontId="12" fillId="8" borderId="20" xfId="0" applyFont="1" applyFill="1" applyBorder="1" applyAlignment="1" applyProtection="1">
      <alignment horizontal="center" wrapText="1"/>
      <protection locked="0"/>
    </xf>
    <xf numFmtId="0" fontId="12" fillId="8" borderId="4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 applyProtection="1">
      <alignment horizontal="right" vertical="top" wrapText="1"/>
      <protection locked="0"/>
    </xf>
    <xf numFmtId="0" fontId="12" fillId="2" borderId="0" xfId="0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9" fillId="8" borderId="16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7" xfId="0" applyFont="1" applyFill="1" applyBorder="1" applyAlignment="1" applyProtection="1">
      <alignment horizontal="center"/>
      <protection locked="0"/>
    </xf>
    <xf numFmtId="0" fontId="9" fillId="2" borderId="21" xfId="0" applyFont="1" applyFill="1" applyBorder="1" applyAlignment="1" applyProtection="1">
      <alignment horizontal="center"/>
      <protection locked="0"/>
    </xf>
    <xf numFmtId="7" fontId="9" fillId="7" borderId="0" xfId="0" applyNumberFormat="1" applyFont="1" applyFill="1" applyBorder="1" applyAlignment="1" applyProtection="1">
      <protection locked="0"/>
    </xf>
    <xf numFmtId="0" fontId="9" fillId="8" borderId="27" xfId="0" applyFont="1" applyFill="1" applyBorder="1" applyAlignment="1" applyProtection="1">
      <protection locked="0"/>
    </xf>
    <xf numFmtId="7" fontId="9" fillId="3" borderId="25" xfId="0" applyNumberFormat="1" applyFont="1" applyFill="1" applyBorder="1" applyAlignment="1" applyProtection="1">
      <protection locked="0"/>
    </xf>
    <xf numFmtId="7" fontId="9" fillId="3" borderId="6" xfId="0" applyNumberFormat="1" applyFont="1" applyFill="1" applyBorder="1" applyAlignment="1" applyProtection="1">
      <protection locked="0"/>
    </xf>
    <xf numFmtId="7" fontId="9" fillId="3" borderId="24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7" fontId="9" fillId="4" borderId="0" xfId="0" applyNumberFormat="1" applyFont="1" applyFill="1" applyBorder="1" applyAlignment="1" applyProtection="1">
      <protection locked="0"/>
    </xf>
    <xf numFmtId="7" fontId="9" fillId="3" borderId="10" xfId="0" applyNumberFormat="1" applyFont="1" applyFill="1" applyBorder="1" applyAlignment="1" applyProtection="1">
      <protection locked="0"/>
    </xf>
    <xf numFmtId="166" fontId="12" fillId="2" borderId="0" xfId="0" applyNumberFormat="1" applyFont="1" applyFill="1" applyBorder="1" applyAlignment="1" applyProtection="1">
      <protection locked="0"/>
    </xf>
    <xf numFmtId="0" fontId="12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17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Protection="1">
      <protection locked="0"/>
    </xf>
    <xf numFmtId="166" fontId="3" fillId="4" borderId="0" xfId="0" applyNumberFormat="1" applyFont="1" applyFill="1" applyBorder="1" applyAlignment="1" applyProtection="1">
      <protection locked="0"/>
    </xf>
    <xf numFmtId="166" fontId="3" fillId="2" borderId="0" xfId="0" applyNumberFormat="1" applyFont="1" applyFill="1" applyBorder="1" applyAlignment="1" applyProtection="1">
      <protection locked="0"/>
    </xf>
    <xf numFmtId="0" fontId="9" fillId="8" borderId="28" xfId="0" applyFont="1" applyFill="1" applyBorder="1" applyAlignment="1" applyProtection="1">
      <protection locked="0"/>
    </xf>
    <xf numFmtId="7" fontId="9" fillId="3" borderId="11" xfId="0" applyNumberFormat="1" applyFont="1" applyFill="1" applyBorder="1" applyAlignment="1" applyProtection="1">
      <protection locked="0"/>
    </xf>
    <xf numFmtId="7" fontId="9" fillId="3" borderId="14" xfId="0" applyNumberFormat="1" applyFont="1" applyFill="1" applyBorder="1" applyAlignment="1" applyProtection="1">
      <protection locked="0"/>
    </xf>
    <xf numFmtId="7" fontId="9" fillId="3" borderId="17" xfId="0" applyNumberFormat="1" applyFont="1" applyFill="1" applyBorder="1" applyAlignment="1" applyProtection="1">
      <protection locked="0"/>
    </xf>
    <xf numFmtId="0" fontId="3" fillId="4" borderId="0" xfId="0" applyFont="1" applyFill="1" applyBorder="1" applyProtection="1">
      <protection locked="0"/>
    </xf>
    <xf numFmtId="0" fontId="3" fillId="2" borderId="0" xfId="0" applyFont="1" applyFill="1" applyAlignment="1" applyProtection="1">
      <protection locked="0"/>
    </xf>
    <xf numFmtId="0" fontId="12" fillId="8" borderId="18" xfId="0" applyFont="1" applyFill="1" applyBorder="1" applyAlignment="1" applyProtection="1">
      <protection locked="0"/>
    </xf>
    <xf numFmtId="7" fontId="9" fillId="4" borderId="9" xfId="0" applyNumberFormat="1" applyFont="1" applyFill="1" applyBorder="1" applyAlignment="1" applyProtection="1">
      <protection locked="0"/>
    </xf>
    <xf numFmtId="7" fontId="9" fillId="4" borderId="8" xfId="0" applyNumberFormat="1" applyFont="1" applyFill="1" applyBorder="1" applyAlignment="1" applyProtection="1">
      <protection locked="0"/>
    </xf>
    <xf numFmtId="7" fontId="9" fillId="4" borderId="19" xfId="0" applyNumberFormat="1" applyFont="1" applyFill="1" applyBorder="1" applyAlignment="1" applyProtection="1">
      <protection locked="0"/>
    </xf>
    <xf numFmtId="7" fontId="3" fillId="4" borderId="0" xfId="0" applyNumberFormat="1" applyFont="1" applyFill="1" applyBorder="1" applyProtection="1">
      <protection locked="0"/>
    </xf>
    <xf numFmtId="167" fontId="3" fillId="4" borderId="0" xfId="0" applyNumberFormat="1" applyFont="1" applyFill="1" applyAlignment="1" applyProtection="1">
      <alignment horizontal="left"/>
      <protection locked="0"/>
    </xf>
    <xf numFmtId="167" fontId="3" fillId="2" borderId="0" xfId="0" applyNumberFormat="1" applyFont="1" applyFill="1" applyAlignment="1" applyProtection="1">
      <alignment horizontal="left"/>
      <protection locked="0"/>
    </xf>
    <xf numFmtId="0" fontId="0" fillId="2" borderId="40" xfId="0" applyFill="1" applyBorder="1" applyAlignment="1" applyProtection="1">
      <protection locked="0"/>
    </xf>
    <xf numFmtId="169" fontId="9" fillId="4" borderId="40" xfId="0" applyNumberFormat="1" applyFont="1" applyFill="1" applyBorder="1" applyAlignment="1" applyProtection="1">
      <alignment horizontal="right"/>
      <protection locked="0"/>
    </xf>
    <xf numFmtId="167" fontId="9" fillId="2" borderId="0" xfId="0" applyNumberFormat="1" applyFont="1" applyFill="1" applyBorder="1" applyAlignment="1" applyProtection="1">
      <protection locked="0"/>
    </xf>
    <xf numFmtId="167" fontId="0" fillId="2" borderId="0" xfId="0" applyNumberFormat="1" applyFill="1" applyBorder="1" applyAlignment="1" applyProtection="1">
      <protection locked="0"/>
    </xf>
    <xf numFmtId="0" fontId="12" fillId="8" borderId="12" xfId="0" applyFont="1" applyFill="1" applyBorder="1" applyAlignment="1" applyProtection="1">
      <alignment vertical="center" wrapText="1"/>
      <protection locked="0"/>
    </xf>
    <xf numFmtId="0" fontId="12" fillId="8" borderId="20" xfId="0" applyFont="1" applyFill="1" applyBorder="1" applyAlignment="1" applyProtection="1">
      <alignment horizontal="center"/>
      <protection locked="0"/>
    </xf>
    <xf numFmtId="0" fontId="12" fillId="8" borderId="20" xfId="0" applyFont="1" applyFill="1" applyBorder="1" applyAlignment="1" applyProtection="1">
      <alignment horizontal="center" vertical="center" wrapText="1"/>
      <protection locked="0"/>
    </xf>
    <xf numFmtId="0" fontId="12" fillId="8" borderId="4" xfId="0" applyFont="1" applyFill="1" applyBorder="1" applyAlignment="1" applyProtection="1">
      <alignment horizontal="center"/>
      <protection locked="0"/>
    </xf>
    <xf numFmtId="0" fontId="12" fillId="8" borderId="30" xfId="0" applyFont="1" applyFill="1" applyBorder="1" applyAlignment="1" applyProtection="1">
      <alignment horizontal="center"/>
      <protection locked="0"/>
    </xf>
    <xf numFmtId="0" fontId="9" fillId="7" borderId="0" xfId="0" applyFont="1" applyFill="1" applyBorder="1" applyAlignment="1" applyProtection="1">
      <protection locked="0"/>
    </xf>
    <xf numFmtId="0" fontId="9" fillId="2" borderId="0" xfId="0" applyFont="1" applyFill="1" applyProtection="1">
      <protection locked="0"/>
    </xf>
    <xf numFmtId="168" fontId="9" fillId="7" borderId="0" xfId="0" applyNumberFormat="1" applyFont="1" applyFill="1" applyProtection="1">
      <protection locked="0"/>
    </xf>
    <xf numFmtId="0" fontId="9" fillId="8" borderId="22" xfId="0" applyFont="1" applyFill="1" applyBorder="1" applyAlignment="1" applyProtection="1"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9" fillId="2" borderId="34" xfId="0" applyFont="1" applyFill="1" applyBorder="1" applyAlignment="1" applyProtection="1">
      <alignment horizontal="center"/>
      <protection locked="0"/>
    </xf>
    <xf numFmtId="2" fontId="9" fillId="7" borderId="0" xfId="0" applyNumberFormat="1" applyFont="1" applyFill="1" applyProtection="1">
      <protection locked="0"/>
    </xf>
    <xf numFmtId="169" fontId="9" fillId="7" borderId="0" xfId="0" applyNumberFormat="1" applyFont="1" applyFill="1" applyProtection="1">
      <protection locked="0"/>
    </xf>
    <xf numFmtId="0" fontId="9" fillId="8" borderId="23" xfId="0" applyFont="1" applyFill="1" applyBorder="1" applyAlignment="1" applyProtection="1"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2" borderId="29" xfId="0" applyFont="1" applyFill="1" applyBorder="1" applyAlignment="1" applyProtection="1">
      <alignment horizontal="center"/>
      <protection locked="0"/>
    </xf>
    <xf numFmtId="0" fontId="9" fillId="7" borderId="40" xfId="0" applyFont="1" applyFill="1" applyBorder="1" applyAlignment="1" applyProtection="1">
      <protection locked="0"/>
    </xf>
    <xf numFmtId="0" fontId="9" fillId="2" borderId="40" xfId="0" applyFont="1" applyFill="1" applyBorder="1" applyAlignment="1" applyProtection="1">
      <protection locked="0"/>
    </xf>
    <xf numFmtId="169" fontId="9" fillId="7" borderId="40" xfId="0" applyNumberFormat="1" applyFont="1" applyFill="1" applyBorder="1" applyAlignment="1" applyProtection="1">
      <protection locked="0"/>
    </xf>
    <xf numFmtId="0" fontId="12" fillId="8" borderId="12" xfId="0" applyFont="1" applyFill="1" applyBorder="1" applyAlignment="1" applyProtection="1">
      <alignment horizontal="left"/>
      <protection locked="0"/>
    </xf>
    <xf numFmtId="0" fontId="11" fillId="8" borderId="15" xfId="0" applyFont="1" applyFill="1" applyBorder="1" applyAlignment="1" applyProtection="1">
      <alignment horizontal="center"/>
      <protection locked="0"/>
    </xf>
    <xf numFmtId="0" fontId="11" fillId="8" borderId="20" xfId="0" applyFont="1" applyFill="1" applyBorder="1" applyAlignment="1" applyProtection="1">
      <alignment horizontal="center" vertical="center" wrapText="1"/>
      <protection locked="0"/>
    </xf>
    <xf numFmtId="0" fontId="12" fillId="8" borderId="15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Protection="1">
      <protection locked="0"/>
    </xf>
    <xf numFmtId="4" fontId="12" fillId="8" borderId="3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protection locked="0"/>
    </xf>
    <xf numFmtId="0" fontId="9" fillId="8" borderId="22" xfId="0" applyFont="1" applyFill="1" applyBorder="1" applyProtection="1">
      <protection locked="0"/>
    </xf>
    <xf numFmtId="165" fontId="9" fillId="2" borderId="31" xfId="0" applyNumberFormat="1" applyFont="1" applyFill="1" applyBorder="1" applyAlignment="1" applyProtection="1">
      <alignment horizontal="center"/>
      <protection locked="0"/>
    </xf>
    <xf numFmtId="165" fontId="9" fillId="2" borderId="1" xfId="0" applyNumberFormat="1" applyFont="1" applyFill="1" applyBorder="1" applyAlignment="1" applyProtection="1">
      <alignment horizontal="center"/>
      <protection locked="0"/>
    </xf>
    <xf numFmtId="165" fontId="9" fillId="2" borderId="5" xfId="0" applyNumberFormat="1" applyFont="1" applyFill="1" applyBorder="1" applyAlignment="1" applyProtection="1">
      <alignment horizontal="center"/>
      <protection locked="0"/>
    </xf>
    <xf numFmtId="165" fontId="9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3" fontId="9" fillId="4" borderId="31" xfId="0" applyNumberFormat="1" applyFont="1" applyFill="1" applyBorder="1" applyAlignment="1" applyProtection="1">
      <alignment horizontal="center"/>
      <protection locked="0"/>
    </xf>
    <xf numFmtId="3" fontId="9" fillId="4" borderId="1" xfId="0" applyNumberFormat="1" applyFont="1" applyFill="1" applyBorder="1" applyAlignment="1" applyProtection="1">
      <alignment horizontal="center"/>
      <protection locked="0"/>
    </xf>
    <xf numFmtId="3" fontId="9" fillId="4" borderId="5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Protection="1">
      <protection locked="0"/>
    </xf>
    <xf numFmtId="0" fontId="9" fillId="8" borderId="27" xfId="0" applyFont="1" applyFill="1" applyBorder="1" applyProtection="1">
      <protection locked="0"/>
    </xf>
    <xf numFmtId="0" fontId="9" fillId="4" borderId="37" xfId="0" applyNumberFormat="1" applyFont="1" applyFill="1" applyBorder="1" applyAlignment="1" applyProtection="1">
      <alignment horizontal="center"/>
      <protection locked="0"/>
    </xf>
    <xf numFmtId="0" fontId="9" fillId="4" borderId="38" xfId="0" applyNumberFormat="1" applyFont="1" applyFill="1" applyBorder="1" applyAlignment="1" applyProtection="1">
      <alignment horizontal="center"/>
      <protection locked="0"/>
    </xf>
    <xf numFmtId="1" fontId="9" fillId="4" borderId="3" xfId="0" applyNumberFormat="1" applyFont="1" applyFill="1" applyBorder="1" applyAlignment="1" applyProtection="1">
      <alignment horizontal="center"/>
      <protection locked="0"/>
    </xf>
    <xf numFmtId="1" fontId="9" fillId="4" borderId="13" xfId="0" applyNumberFormat="1" applyFont="1" applyFill="1" applyBorder="1" applyAlignment="1" applyProtection="1">
      <alignment horizontal="center"/>
      <protection locked="0"/>
    </xf>
    <xf numFmtId="1" fontId="9" fillId="2" borderId="0" xfId="0" applyNumberFormat="1" applyFont="1" applyFill="1" applyBorder="1" applyAlignment="1" applyProtection="1">
      <alignment horizontal="center"/>
      <protection locked="0"/>
    </xf>
    <xf numFmtId="2" fontId="9" fillId="4" borderId="31" xfId="0" applyNumberFormat="1" applyFont="1" applyFill="1" applyBorder="1" applyAlignment="1" applyProtection="1">
      <alignment horizontal="center"/>
      <protection locked="0"/>
    </xf>
    <xf numFmtId="2" fontId="9" fillId="4" borderId="5" xfId="0" applyNumberFormat="1" applyFont="1" applyFill="1" applyBorder="1" applyAlignment="1" applyProtection="1">
      <alignment horizontal="center"/>
      <protection locked="0"/>
    </xf>
    <xf numFmtId="165" fontId="9" fillId="2" borderId="0" xfId="0" applyNumberFormat="1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protection locked="0"/>
    </xf>
    <xf numFmtId="0" fontId="18" fillId="8" borderId="22" xfId="0" applyFont="1" applyFill="1" applyBorder="1" applyAlignment="1" applyProtection="1">
      <alignment wrapText="1"/>
      <protection locked="0"/>
    </xf>
    <xf numFmtId="7" fontId="10" fillId="4" borderId="9" xfId="0" applyNumberFormat="1" applyFont="1" applyFill="1" applyBorder="1" applyAlignment="1" applyProtection="1">
      <alignment horizontal="center"/>
      <protection locked="0"/>
    </xf>
    <xf numFmtId="7" fontId="10" fillId="4" borderId="8" xfId="0" applyNumberFormat="1" applyFont="1" applyFill="1" applyBorder="1" applyAlignment="1" applyProtection="1">
      <alignment horizontal="center"/>
      <protection locked="0"/>
    </xf>
    <xf numFmtId="7" fontId="10" fillId="4" borderId="35" xfId="0" applyNumberFormat="1" applyFont="1" applyFill="1" applyBorder="1" applyAlignment="1" applyProtection="1">
      <alignment horizontal="center"/>
      <protection locked="0"/>
    </xf>
    <xf numFmtId="7" fontId="10" fillId="4" borderId="36" xfId="0" applyNumberFormat="1" applyFont="1" applyFill="1" applyBorder="1" applyAlignment="1" applyProtection="1">
      <alignment horizontal="center"/>
      <protection locked="0"/>
    </xf>
    <xf numFmtId="164" fontId="9" fillId="4" borderId="30" xfId="0" applyNumberFormat="1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Protection="1">
      <protection locked="0"/>
    </xf>
    <xf numFmtId="0" fontId="18" fillId="8" borderId="34" xfId="0" applyFont="1" applyFill="1" applyBorder="1" applyAlignment="1" applyProtection="1">
      <alignment wrapText="1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4" fontId="12" fillId="2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NumberFormat="1" applyFont="1" applyFill="1" applyBorder="1" applyAlignment="1" applyProtection="1">
      <alignment horizontal="center"/>
      <protection locked="0"/>
    </xf>
    <xf numFmtId="164" fontId="9" fillId="4" borderId="15" xfId="0" applyNumberFormat="1" applyFont="1" applyFill="1" applyBorder="1" applyAlignment="1" applyProtection="1">
      <alignment horizontal="right"/>
      <protection locked="0"/>
    </xf>
    <xf numFmtId="164" fontId="9" fillId="4" borderId="20" xfId="0" applyNumberFormat="1" applyFont="1" applyFill="1" applyBorder="1" applyAlignment="1" applyProtection="1">
      <alignment horizontal="right"/>
      <protection locked="0"/>
    </xf>
    <xf numFmtId="164" fontId="9" fillId="4" borderId="4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Protection="1">
      <protection locked="0"/>
    </xf>
    <xf numFmtId="164" fontId="9" fillId="4" borderId="26" xfId="0" applyNumberFormat="1" applyFont="1" applyFill="1" applyBorder="1" applyProtection="1">
      <protection locked="0"/>
    </xf>
    <xf numFmtId="0" fontId="9" fillId="8" borderId="16" xfId="0" applyFont="1" applyFill="1" applyBorder="1" applyProtection="1">
      <protection locked="0"/>
    </xf>
    <xf numFmtId="164" fontId="9" fillId="4" borderId="2" xfId="0" applyNumberFormat="1" applyFont="1" applyFill="1" applyBorder="1" applyAlignment="1" applyProtection="1">
      <alignment horizontal="right"/>
      <protection locked="0"/>
    </xf>
    <xf numFmtId="164" fontId="9" fillId="4" borderId="7" xfId="0" applyNumberFormat="1" applyFont="1" applyFill="1" applyBorder="1" applyAlignment="1" applyProtection="1">
      <alignment horizontal="right"/>
      <protection locked="0"/>
    </xf>
    <xf numFmtId="164" fontId="9" fillId="4" borderId="21" xfId="0" applyNumberFormat="1" applyFont="1" applyFill="1" applyBorder="1" applyAlignment="1" applyProtection="1">
      <alignment horizontal="right"/>
      <protection locked="0"/>
    </xf>
    <xf numFmtId="164" fontId="10" fillId="4" borderId="32" xfId="0" applyNumberFormat="1" applyFont="1" applyFill="1" applyBorder="1" applyProtection="1">
      <protection locked="0"/>
    </xf>
    <xf numFmtId="0" fontId="12" fillId="8" borderId="18" xfId="0" applyFont="1" applyFill="1" applyBorder="1" applyProtection="1">
      <protection locked="0"/>
    </xf>
    <xf numFmtId="164" fontId="9" fillId="4" borderId="9" xfId="0" applyNumberFormat="1" applyFont="1" applyFill="1" applyBorder="1" applyAlignment="1" applyProtection="1">
      <protection locked="0"/>
    </xf>
    <xf numFmtId="164" fontId="9" fillId="4" borderId="8" xfId="0" applyNumberFormat="1" applyFont="1" applyFill="1" applyBorder="1" applyAlignment="1" applyProtection="1">
      <protection locked="0"/>
    </xf>
    <xf numFmtId="164" fontId="9" fillId="4" borderId="33" xfId="0" applyNumberFormat="1" applyFont="1" applyFill="1" applyBorder="1" applyProtection="1">
      <protection locked="0"/>
    </xf>
    <xf numFmtId="0" fontId="15" fillId="2" borderId="0" xfId="0" applyFont="1" applyFill="1" applyBorder="1" applyProtection="1"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center"/>
    </xf>
    <xf numFmtId="0" fontId="19" fillId="5" borderId="0" xfId="0" applyFont="1" applyFill="1" applyAlignment="1" applyProtection="1">
      <alignment horizontal="center"/>
      <protection locked="0"/>
    </xf>
    <xf numFmtId="0" fontId="20" fillId="5" borderId="0" xfId="0" applyFont="1" applyFill="1" applyAlignment="1" applyProtection="1">
      <alignment horizontal="center"/>
      <protection locked="0"/>
    </xf>
    <xf numFmtId="0" fontId="9" fillId="2" borderId="39" xfId="0" applyFont="1" applyFill="1" applyBorder="1" applyAlignment="1" applyProtection="1">
      <alignment horizontal="center"/>
      <protection locked="0"/>
    </xf>
    <xf numFmtId="168" fontId="9" fillId="4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166" fontId="9" fillId="7" borderId="0" xfId="0" applyNumberFormat="1" applyFont="1" applyFill="1" applyBorder="1" applyAlignment="1" applyProtection="1">
      <alignment horizontal="center"/>
      <protection locked="0"/>
    </xf>
    <xf numFmtId="167" fontId="9" fillId="7" borderId="0" xfId="0" applyNumberFormat="1" applyFont="1" applyFill="1" applyBorder="1" applyAlignment="1" applyProtection="1">
      <alignment horizontal="center"/>
      <protection locked="0"/>
    </xf>
    <xf numFmtId="166" fontId="9" fillId="2" borderId="0" xfId="0" applyNumberFormat="1" applyFont="1" applyFill="1" applyBorder="1" applyAlignment="1" applyProtection="1">
      <alignment horizontal="center"/>
      <protection locked="0"/>
    </xf>
    <xf numFmtId="167" fontId="9" fillId="4" borderId="0" xfId="0" applyNumberFormat="1" applyFont="1" applyFill="1" applyBorder="1" applyAlignment="1" applyProtection="1">
      <alignment horizontal="center"/>
      <protection locked="0"/>
    </xf>
    <xf numFmtId="167" fontId="9" fillId="7" borderId="40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FF99"/>
      <color rgb="FFFFFF9C"/>
      <color rgb="FF006699"/>
      <color rgb="FFA6A6A6"/>
      <color rgb="FF006698"/>
      <color rgb="FF9B9B9B"/>
      <color rgb="FF000099"/>
      <color rgb="FFFFCC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9525</xdr:rowOff>
    </xdr:from>
    <xdr:to>
      <xdr:col>7</xdr:col>
      <xdr:colOff>181158</xdr:colOff>
      <xdr:row>1</xdr:row>
      <xdr:rowOff>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4325" y="9525"/>
          <a:ext cx="5286558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285750</xdr:colOff>
      <xdr:row>0</xdr:row>
      <xdr:rowOff>0</xdr:rowOff>
    </xdr:from>
    <xdr:to>
      <xdr:col>7</xdr:col>
      <xdr:colOff>714375</xdr:colOff>
      <xdr:row>1</xdr:row>
      <xdr:rowOff>0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19750" y="0"/>
          <a:ext cx="4286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76199</xdr:rowOff>
    </xdr:from>
    <xdr:to>
      <xdr:col>5</xdr:col>
      <xdr:colOff>523875</xdr:colOff>
      <xdr:row>0</xdr:row>
      <xdr:rowOff>457200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76199"/>
          <a:ext cx="5057775" cy="381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676275</xdr:colOff>
      <xdr:row>0</xdr:row>
      <xdr:rowOff>0</xdr:rowOff>
    </xdr:from>
    <xdr:to>
      <xdr:col>8</xdr:col>
      <xdr:colOff>9525</xdr:colOff>
      <xdr:row>1</xdr:row>
      <xdr:rowOff>0</xdr:rowOff>
    </xdr:to>
    <xdr:pic>
      <xdr:nvPicPr>
        <xdr:cNvPr id="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62600" y="0"/>
          <a:ext cx="4286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tabSelected="1" workbookViewId="0">
      <selection activeCell="G2" sqref="G2"/>
    </sheetView>
  </sheetViews>
  <sheetFormatPr baseColWidth="10" defaultRowHeight="15" x14ac:dyDescent="0.25"/>
  <cols>
    <col min="2" max="2" width="12.7109375" bestFit="1" customWidth="1"/>
  </cols>
  <sheetData>
    <row r="1" spans="1:18" ht="42" customHeight="1" x14ac:dyDescent="0.25">
      <c r="A1" s="9"/>
      <c r="B1" s="9"/>
      <c r="C1" s="9"/>
      <c r="D1" s="9"/>
      <c r="E1" s="9"/>
      <c r="F1" s="9"/>
      <c r="G1" s="9"/>
      <c r="H1" s="9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8" t="s">
        <v>0</v>
      </c>
      <c r="B2" s="19" t="s">
        <v>1</v>
      </c>
      <c r="C2" s="167" t="s">
        <v>2</v>
      </c>
      <c r="D2" s="167"/>
      <c r="E2" s="167"/>
      <c r="F2" s="167"/>
      <c r="H2" s="20" t="s">
        <v>4</v>
      </c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24"/>
      <c r="B3" s="24"/>
      <c r="C3" s="24"/>
      <c r="D3" s="24"/>
      <c r="E3" s="24"/>
      <c r="F3" s="24"/>
      <c r="G3" s="24"/>
      <c r="H3" s="2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168" t="s">
        <v>27</v>
      </c>
      <c r="B4" s="169"/>
      <c r="C4" s="169"/>
      <c r="D4" s="169"/>
      <c r="E4" s="169"/>
      <c r="F4" s="169"/>
      <c r="G4" s="169"/>
      <c r="H4" s="169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169"/>
      <c r="B5" s="169"/>
      <c r="C5" s="169"/>
      <c r="D5" s="169"/>
      <c r="E5" s="169"/>
      <c r="F5" s="169"/>
      <c r="G5" s="169"/>
      <c r="H5" s="169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24"/>
      <c r="B6" s="24"/>
      <c r="C6" s="24"/>
      <c r="D6" s="24"/>
      <c r="E6" s="24"/>
      <c r="F6" s="24"/>
      <c r="G6" s="24"/>
      <c r="H6" s="24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" customHeight="1" x14ac:dyDescent="0.25">
      <c r="A7" s="166" t="s">
        <v>73</v>
      </c>
      <c r="B7" s="166"/>
      <c r="C7" s="166"/>
      <c r="D7" s="166"/>
      <c r="E7" s="166"/>
      <c r="F7" s="166"/>
      <c r="G7" s="166"/>
      <c r="H7" s="166"/>
      <c r="I7" s="17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66"/>
      <c r="B8" s="166"/>
      <c r="C8" s="166"/>
      <c r="D8" s="166"/>
      <c r="E8" s="166"/>
      <c r="F8" s="166"/>
      <c r="G8" s="166"/>
      <c r="H8" s="166"/>
      <c r="I8" s="17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66"/>
      <c r="B9" s="166"/>
      <c r="C9" s="166"/>
      <c r="D9" s="166"/>
      <c r="E9" s="166"/>
      <c r="F9" s="166"/>
      <c r="G9" s="166"/>
      <c r="H9" s="166"/>
      <c r="I9" s="17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66"/>
      <c r="B10" s="166"/>
      <c r="C10" s="166"/>
      <c r="D10" s="166"/>
      <c r="E10" s="166"/>
      <c r="F10" s="166"/>
      <c r="G10" s="166"/>
      <c r="H10" s="166"/>
      <c r="I10" s="17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66"/>
      <c r="B11" s="166"/>
      <c r="C11" s="166"/>
      <c r="D11" s="166"/>
      <c r="E11" s="166"/>
      <c r="F11" s="166"/>
      <c r="G11" s="166"/>
      <c r="H11" s="166"/>
      <c r="I11" s="17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25" t="s">
        <v>74</v>
      </c>
      <c r="B12" s="26"/>
      <c r="C12" s="26"/>
      <c r="D12" s="26"/>
      <c r="E12" s="26"/>
      <c r="F12" s="26"/>
      <c r="G12" s="26"/>
      <c r="H12" s="26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26"/>
      <c r="B13" s="26"/>
      <c r="C13" s="26"/>
      <c r="D13" s="26"/>
      <c r="E13" s="26"/>
      <c r="F13" s="26"/>
      <c r="G13" s="26"/>
      <c r="H13" s="26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27" t="s">
        <v>75</v>
      </c>
      <c r="B14" s="26"/>
      <c r="C14" s="26"/>
      <c r="D14" s="26"/>
      <c r="E14" s="26"/>
      <c r="F14" s="26"/>
      <c r="G14" s="26"/>
      <c r="H14" s="26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26"/>
      <c r="B15" s="26"/>
      <c r="C15" s="26"/>
      <c r="D15" s="26"/>
      <c r="E15" s="26"/>
      <c r="F15" s="26"/>
      <c r="G15" s="26"/>
      <c r="H15" s="26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26"/>
      <c r="B16" s="26"/>
      <c r="C16" s="26"/>
      <c r="D16" s="26"/>
      <c r="E16" s="26"/>
      <c r="F16" s="26"/>
      <c r="G16" s="26"/>
      <c r="H16" s="26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26"/>
      <c r="B17" s="26"/>
      <c r="C17" s="26"/>
      <c r="D17" s="26"/>
      <c r="E17" s="26"/>
      <c r="F17" s="26"/>
      <c r="G17" s="26"/>
      <c r="H17" s="26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24" t="s">
        <v>77</v>
      </c>
      <c r="B18" s="24"/>
      <c r="C18" s="24"/>
      <c r="D18" s="26"/>
      <c r="E18" s="26"/>
      <c r="F18" s="26"/>
      <c r="G18" s="26"/>
      <c r="H18" s="24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24"/>
      <c r="B19" s="24"/>
      <c r="C19" s="24"/>
      <c r="D19" s="24"/>
      <c r="E19" s="24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24" t="s">
        <v>76</v>
      </c>
      <c r="B20" s="24"/>
      <c r="C20" s="24"/>
      <c r="D20" s="24"/>
      <c r="E20" s="24"/>
      <c r="F20" s="24"/>
      <c r="G20" s="24"/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24"/>
      <c r="B21" s="24"/>
      <c r="C21" s="24"/>
      <c r="D21" s="24"/>
      <c r="E21" s="24"/>
      <c r="F21" s="24"/>
      <c r="G21" s="24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24"/>
      <c r="B22" s="24"/>
      <c r="C22" s="24"/>
      <c r="D22" s="24"/>
      <c r="E22" s="24"/>
      <c r="F22" s="24"/>
      <c r="G22" s="24"/>
      <c r="H22" s="24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9:18" x14ac:dyDescent="0.25"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9:18" x14ac:dyDescent="0.25"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9:18" x14ac:dyDescent="0.25"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9:18" x14ac:dyDescent="0.25"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9:18" x14ac:dyDescent="0.25"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9:18" x14ac:dyDescent="0.25"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9:18" x14ac:dyDescent="0.25"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9:18" x14ac:dyDescent="0.25"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9:18" x14ac:dyDescent="0.25"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9:18" x14ac:dyDescent="0.25"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9:18" x14ac:dyDescent="0.25"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9:18" x14ac:dyDescent="0.25"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9:18" x14ac:dyDescent="0.25"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9:18" x14ac:dyDescent="0.25"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9:18" x14ac:dyDescent="0.25"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9:18" x14ac:dyDescent="0.25"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9:18" x14ac:dyDescent="0.25"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9:18" x14ac:dyDescent="0.25"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9:18" x14ac:dyDescent="0.25"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9:18" x14ac:dyDescent="0.25"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9:18" x14ac:dyDescent="0.25"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9:18" x14ac:dyDescent="0.25"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9:18" x14ac:dyDescent="0.25"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9:18" x14ac:dyDescent="0.25"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9:18" x14ac:dyDescent="0.25"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9:18" x14ac:dyDescent="0.25"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9:18" x14ac:dyDescent="0.25"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9:18" x14ac:dyDescent="0.25"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9:18" x14ac:dyDescent="0.25"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9:18" x14ac:dyDescent="0.25"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9:18" x14ac:dyDescent="0.25"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9:18" x14ac:dyDescent="0.25"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9:18" x14ac:dyDescent="0.25"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9:18" x14ac:dyDescent="0.25"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9:18" x14ac:dyDescent="0.25"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9:18" x14ac:dyDescent="0.25"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9:18" x14ac:dyDescent="0.25"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9:18" x14ac:dyDescent="0.25"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9:18" x14ac:dyDescent="0.25"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9:18" x14ac:dyDescent="0.25"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9:18" x14ac:dyDescent="0.25"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9:18" x14ac:dyDescent="0.25"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9:18" x14ac:dyDescent="0.25"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9:18" x14ac:dyDescent="0.25"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9:18" x14ac:dyDescent="0.25"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9:18" x14ac:dyDescent="0.25"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9:18" x14ac:dyDescent="0.25"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9:18" x14ac:dyDescent="0.25"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9:18" x14ac:dyDescent="0.25"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9:18" x14ac:dyDescent="0.25"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9:18" x14ac:dyDescent="0.25"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9:18" x14ac:dyDescent="0.25"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9:18" x14ac:dyDescent="0.25"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9:18" x14ac:dyDescent="0.25"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9:18" x14ac:dyDescent="0.25"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9:18" x14ac:dyDescent="0.25"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9:18" x14ac:dyDescent="0.25"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9:18" x14ac:dyDescent="0.25"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9:18" x14ac:dyDescent="0.25"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9:18" x14ac:dyDescent="0.25"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9:18" x14ac:dyDescent="0.25"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9:18" x14ac:dyDescent="0.25"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9:18" x14ac:dyDescent="0.25"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9:18" x14ac:dyDescent="0.25"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9:18" x14ac:dyDescent="0.25"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9:18" x14ac:dyDescent="0.25"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9:18" x14ac:dyDescent="0.25"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9:18" x14ac:dyDescent="0.25"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9:18" x14ac:dyDescent="0.25"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9:18" x14ac:dyDescent="0.25"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9:18" x14ac:dyDescent="0.25"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9:18" x14ac:dyDescent="0.25"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9:18" x14ac:dyDescent="0.25"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9:18" x14ac:dyDescent="0.25"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9:18" x14ac:dyDescent="0.25"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9:18" x14ac:dyDescent="0.25"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9:18" x14ac:dyDescent="0.25"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9:18" x14ac:dyDescent="0.25"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9:18" x14ac:dyDescent="0.25"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9:18" x14ac:dyDescent="0.25"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9:18" x14ac:dyDescent="0.25"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9:18" x14ac:dyDescent="0.25"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9:18" x14ac:dyDescent="0.25"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9:18" x14ac:dyDescent="0.25"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9:18" x14ac:dyDescent="0.25"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9:18" x14ac:dyDescent="0.25"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9:18" x14ac:dyDescent="0.25"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9:18" x14ac:dyDescent="0.25"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9:18" x14ac:dyDescent="0.25"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9:18" x14ac:dyDescent="0.25"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9:18" x14ac:dyDescent="0.25"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9:18" x14ac:dyDescent="0.25"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9:18" x14ac:dyDescent="0.25"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9:18" x14ac:dyDescent="0.25">
      <c r="I190" s="1"/>
      <c r="J190" s="1"/>
      <c r="K190" s="1"/>
      <c r="L190" s="1"/>
      <c r="M190" s="1"/>
      <c r="N190" s="1"/>
      <c r="O190" s="1"/>
      <c r="P190" s="1"/>
      <c r="Q190" s="1"/>
      <c r="R190" s="1"/>
    </row>
  </sheetData>
  <sheetProtection password="DEC7" sheet="1" objects="1" scenarios="1"/>
  <mergeCells count="3">
    <mergeCell ref="A7:H11"/>
    <mergeCell ref="C2:F2"/>
    <mergeCell ref="A4:H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E2" sqref="E2"/>
    </sheetView>
  </sheetViews>
  <sheetFormatPr baseColWidth="10" defaultRowHeight="15" x14ac:dyDescent="0.25"/>
  <cols>
    <col min="1" max="1" width="0.7109375" style="1" customWidth="1"/>
    <col min="2" max="2" width="30.7109375" style="1" customWidth="1"/>
    <col min="3" max="3" width="13.42578125" style="1" customWidth="1"/>
    <col min="4" max="4" width="14" style="1" customWidth="1"/>
    <col min="5" max="5" width="13.42578125" style="1" customWidth="1"/>
    <col min="6" max="6" width="13.5703125" style="1" customWidth="1"/>
    <col min="7" max="7" width="2" style="1" customWidth="1"/>
    <col min="8" max="8" width="16.42578125" style="1" customWidth="1"/>
    <col min="9" max="9" width="7" style="1" customWidth="1"/>
    <col min="10" max="10" width="2.85546875" style="1" customWidth="1"/>
    <col min="11" max="11" width="6.42578125" style="1" customWidth="1"/>
    <col min="12" max="12" width="16.85546875" style="1" customWidth="1"/>
    <col min="13" max="13" width="3.42578125" style="1" customWidth="1"/>
    <col min="14" max="14" width="9.7109375" style="1" bestFit="1" customWidth="1"/>
    <col min="15" max="15" width="5.7109375" style="1" customWidth="1"/>
    <col min="16" max="16" width="10.28515625" style="1" customWidth="1"/>
    <col min="17" max="17" width="11.42578125" style="1"/>
    <col min="18" max="18" width="19.7109375" style="1" customWidth="1"/>
    <col min="19" max="19" width="16.140625" style="1" customWidth="1"/>
    <col min="20" max="16384" width="11.42578125" style="1"/>
  </cols>
  <sheetData>
    <row r="1" spans="1:19" s="2" customFormat="1" ht="42" customHeight="1" x14ac:dyDescent="0.35">
      <c r="A1" s="11"/>
      <c r="B1" s="11"/>
      <c r="C1" s="11"/>
      <c r="D1" s="11"/>
      <c r="E1" s="12"/>
      <c r="F1" s="13"/>
      <c r="G1" s="13"/>
      <c r="H1" s="13"/>
      <c r="I1" s="7"/>
      <c r="J1" s="8"/>
      <c r="K1" s="8"/>
      <c r="L1" s="6"/>
    </row>
    <row r="2" spans="1:19" s="2" customFormat="1" ht="15" customHeight="1" x14ac:dyDescent="0.3">
      <c r="B2" s="21" t="s">
        <v>0</v>
      </c>
      <c r="C2" s="19" t="s">
        <v>1</v>
      </c>
      <c r="D2" s="23" t="s">
        <v>2</v>
      </c>
      <c r="F2" s="22"/>
      <c r="G2" s="22"/>
      <c r="H2" s="22" t="s">
        <v>4</v>
      </c>
      <c r="I2" s="7"/>
      <c r="J2" s="8"/>
      <c r="K2" s="8"/>
      <c r="L2" s="6"/>
    </row>
    <row r="3" spans="1:19" s="2" customFormat="1" ht="15" customHeight="1" x14ac:dyDescent="0.3">
      <c r="B3" s="28"/>
      <c r="C3" s="28"/>
      <c r="D3" s="28"/>
      <c r="E3" s="28"/>
      <c r="F3" s="28"/>
      <c r="G3" s="28"/>
      <c r="H3" s="28"/>
      <c r="I3" s="29"/>
      <c r="J3" s="29"/>
      <c r="K3" s="29"/>
      <c r="L3" s="29"/>
      <c r="M3" s="28"/>
      <c r="N3" s="28"/>
      <c r="O3" s="28"/>
      <c r="P3" s="28"/>
      <c r="Q3" s="28"/>
      <c r="R3" s="28"/>
      <c r="S3" s="28"/>
    </row>
    <row r="4" spans="1:19" s="4" customFormat="1" ht="15" customHeight="1" x14ac:dyDescent="0.25">
      <c r="A4" s="1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30"/>
      <c r="N4" s="30"/>
      <c r="O4" s="30"/>
      <c r="P4" s="30"/>
      <c r="Q4" s="30"/>
      <c r="R4" s="30"/>
      <c r="S4" s="30"/>
    </row>
    <row r="5" spans="1:19" s="4" customFormat="1" ht="15" customHeight="1" x14ac:dyDescent="0.25">
      <c r="A5" s="10"/>
      <c r="B5" s="31" t="s">
        <v>3</v>
      </c>
      <c r="C5" s="31"/>
      <c r="D5" s="31"/>
      <c r="E5" s="32"/>
      <c r="F5" s="32"/>
      <c r="G5" s="32"/>
      <c r="H5" s="32"/>
      <c r="I5" s="29"/>
      <c r="J5" s="29"/>
      <c r="K5" s="29"/>
      <c r="L5" s="29"/>
      <c r="M5" s="30"/>
      <c r="N5" s="30"/>
      <c r="O5" s="30"/>
      <c r="P5" s="30"/>
      <c r="Q5" s="30"/>
      <c r="R5" s="30"/>
      <c r="S5" s="30"/>
    </row>
    <row r="6" spans="1:19" s="4" customFormat="1" ht="15" customHeight="1" x14ac:dyDescent="0.25">
      <c r="A6" s="10"/>
      <c r="B6" s="32"/>
      <c r="C6" s="32"/>
      <c r="D6" s="32"/>
      <c r="E6" s="32"/>
      <c r="F6" s="32"/>
      <c r="G6" s="32"/>
      <c r="H6" s="32"/>
      <c r="I6" s="29"/>
      <c r="J6" s="29"/>
      <c r="K6" s="29"/>
      <c r="L6" s="29"/>
      <c r="M6" s="30"/>
      <c r="N6" s="30"/>
      <c r="O6" s="30"/>
      <c r="P6" s="30"/>
      <c r="Q6" s="30"/>
      <c r="R6" s="30"/>
      <c r="S6" s="30"/>
    </row>
    <row r="7" spans="1:19" s="4" customFormat="1" ht="15" customHeight="1" thickBot="1" x14ac:dyDescent="0.3">
      <c r="A7" s="10"/>
      <c r="B7" s="32"/>
      <c r="C7" s="170" t="s">
        <v>37</v>
      </c>
      <c r="D7" s="170"/>
      <c r="E7" s="170" t="s">
        <v>38</v>
      </c>
      <c r="F7" s="170"/>
      <c r="G7" s="31"/>
      <c r="H7" s="33" t="s">
        <v>51</v>
      </c>
      <c r="I7" s="34"/>
      <c r="J7" s="34"/>
      <c r="K7" s="34"/>
      <c r="L7" s="34"/>
      <c r="M7" s="35"/>
      <c r="N7" s="35"/>
      <c r="O7" s="35"/>
      <c r="P7" s="35"/>
      <c r="Q7" s="30"/>
      <c r="R7" s="30"/>
      <c r="S7" s="30"/>
    </row>
    <row r="8" spans="1:19" s="15" customFormat="1" ht="35.25" customHeight="1" x14ac:dyDescent="0.25">
      <c r="A8" s="14"/>
      <c r="B8" s="36" t="s">
        <v>23</v>
      </c>
      <c r="C8" s="37" t="s">
        <v>24</v>
      </c>
      <c r="D8" s="38" t="s">
        <v>18</v>
      </c>
      <c r="E8" s="38" t="s">
        <v>19</v>
      </c>
      <c r="F8" s="39" t="s">
        <v>17</v>
      </c>
      <c r="G8" s="40"/>
      <c r="H8" s="41" t="s">
        <v>50</v>
      </c>
      <c r="I8" s="42" t="s">
        <v>39</v>
      </c>
      <c r="J8" s="43" t="s">
        <v>43</v>
      </c>
      <c r="K8" s="44" t="s">
        <v>41</v>
      </c>
      <c r="L8" s="45" t="s">
        <v>44</v>
      </c>
      <c r="M8" s="46" t="s">
        <v>45</v>
      </c>
      <c r="N8" s="47" t="s">
        <v>43</v>
      </c>
      <c r="O8" s="46" t="s">
        <v>47</v>
      </c>
      <c r="P8" s="48"/>
      <c r="Q8" s="49"/>
      <c r="R8" s="49"/>
      <c r="S8" s="49"/>
    </row>
    <row r="9" spans="1:19" s="4" customFormat="1" ht="18" customHeight="1" thickBot="1" x14ac:dyDescent="0.3">
      <c r="A9" s="10"/>
      <c r="B9" s="50" t="s">
        <v>8</v>
      </c>
      <c r="C9" s="51" t="s">
        <v>20</v>
      </c>
      <c r="D9" s="52" t="s">
        <v>21</v>
      </c>
      <c r="E9" s="52" t="s">
        <v>21</v>
      </c>
      <c r="F9" s="53" t="s">
        <v>21</v>
      </c>
      <c r="G9" s="32"/>
      <c r="H9" s="30"/>
      <c r="I9" s="173">
        <f>SUM(D20:F20)</f>
        <v>2000</v>
      </c>
      <c r="J9" s="173"/>
      <c r="K9" s="29" t="s">
        <v>46</v>
      </c>
      <c r="L9" s="54">
        <f>C15</f>
        <v>50400</v>
      </c>
      <c r="M9" s="35" t="s">
        <v>48</v>
      </c>
      <c r="N9" s="174">
        <f>C21</f>
        <v>1000</v>
      </c>
      <c r="O9" s="174"/>
      <c r="P9" s="30"/>
      <c r="Q9" s="30"/>
      <c r="R9" s="30"/>
      <c r="S9" s="30"/>
    </row>
    <row r="10" spans="1:19" s="4" customFormat="1" ht="18" customHeight="1" thickTop="1" x14ac:dyDescent="0.25">
      <c r="A10" s="10"/>
      <c r="B10" s="55" t="s">
        <v>9</v>
      </c>
      <c r="C10" s="56">
        <v>10000</v>
      </c>
      <c r="D10" s="57">
        <v>10000</v>
      </c>
      <c r="E10" s="57">
        <v>65000</v>
      </c>
      <c r="F10" s="58">
        <v>120000</v>
      </c>
      <c r="G10" s="32"/>
      <c r="H10" s="59"/>
      <c r="I10" s="173" t="s">
        <v>49</v>
      </c>
      <c r="J10" s="173"/>
      <c r="K10" s="29" t="s">
        <v>46</v>
      </c>
      <c r="L10" s="60">
        <f>L9/I9</f>
        <v>25.2</v>
      </c>
      <c r="M10" s="35" t="s">
        <v>48</v>
      </c>
      <c r="N10" s="171">
        <f>N9/I9</f>
        <v>0.5</v>
      </c>
      <c r="O10" s="171"/>
      <c r="P10" s="30"/>
      <c r="Q10" s="30"/>
      <c r="R10" s="30"/>
      <c r="S10" s="30"/>
    </row>
    <row r="11" spans="1:19" s="4" customFormat="1" ht="18" customHeight="1" x14ac:dyDescent="0.25">
      <c r="A11" s="10"/>
      <c r="B11" s="55" t="s">
        <v>10</v>
      </c>
      <c r="C11" s="61">
        <v>10000</v>
      </c>
      <c r="D11" s="57">
        <v>15000</v>
      </c>
      <c r="E11" s="57">
        <v>20000</v>
      </c>
      <c r="F11" s="58">
        <v>30000</v>
      </c>
      <c r="G11" s="32"/>
      <c r="H11" s="32"/>
      <c r="I11" s="175"/>
      <c r="J11" s="175"/>
      <c r="K11" s="29"/>
      <c r="L11" s="29"/>
      <c r="M11" s="35"/>
      <c r="N11" s="35"/>
      <c r="O11" s="30"/>
      <c r="P11" s="30"/>
      <c r="Q11" s="30"/>
      <c r="R11" s="30"/>
      <c r="S11" s="30"/>
    </row>
    <row r="12" spans="1:19" s="4" customFormat="1" ht="18" customHeight="1" x14ac:dyDescent="0.25">
      <c r="A12" s="10"/>
      <c r="B12" s="55" t="s">
        <v>11</v>
      </c>
      <c r="C12" s="61">
        <v>5000</v>
      </c>
      <c r="D12" s="57">
        <v>4000</v>
      </c>
      <c r="E12" s="57">
        <v>5000</v>
      </c>
      <c r="F12" s="58">
        <v>10000</v>
      </c>
      <c r="G12" s="32"/>
      <c r="H12" s="32" t="s">
        <v>56</v>
      </c>
      <c r="I12" s="62" t="s">
        <v>45</v>
      </c>
      <c r="J12" s="62" t="s">
        <v>52</v>
      </c>
      <c r="K12" s="31" t="s">
        <v>53</v>
      </c>
      <c r="L12" s="63" t="s">
        <v>54</v>
      </c>
      <c r="M12" s="64" t="s">
        <v>39</v>
      </c>
      <c r="N12" s="65" t="s">
        <v>55</v>
      </c>
      <c r="O12" s="66" t="s">
        <v>40</v>
      </c>
      <c r="P12" s="67"/>
      <c r="Q12" s="30"/>
      <c r="R12" s="30"/>
      <c r="S12" s="30"/>
    </row>
    <row r="13" spans="1:19" s="4" customFormat="1" ht="18" customHeight="1" x14ac:dyDescent="0.25">
      <c r="A13" s="10"/>
      <c r="B13" s="55" t="s">
        <v>12</v>
      </c>
      <c r="C13" s="61">
        <v>20000</v>
      </c>
      <c r="D13" s="57">
        <v>8000</v>
      </c>
      <c r="E13" s="57">
        <v>9000</v>
      </c>
      <c r="F13" s="58">
        <v>25000</v>
      </c>
      <c r="G13" s="32"/>
      <c r="H13" s="32"/>
      <c r="I13" s="176">
        <f>C21+E21+F21</f>
        <v>4600</v>
      </c>
      <c r="J13" s="176"/>
      <c r="K13" s="29" t="s">
        <v>46</v>
      </c>
      <c r="L13" s="60">
        <f>D15</f>
        <v>40000</v>
      </c>
      <c r="M13" s="68" t="s">
        <v>48</v>
      </c>
      <c r="N13" s="69">
        <v>200</v>
      </c>
      <c r="O13" s="70"/>
      <c r="P13" s="30"/>
      <c r="Q13" s="30"/>
      <c r="R13" s="30"/>
      <c r="S13" s="30"/>
    </row>
    <row r="14" spans="1:19" s="4" customFormat="1" ht="18" customHeight="1" thickBot="1" x14ac:dyDescent="0.3">
      <c r="A14" s="10"/>
      <c r="B14" s="71" t="s">
        <v>13</v>
      </c>
      <c r="C14" s="72">
        <v>5400</v>
      </c>
      <c r="D14" s="73">
        <v>3000</v>
      </c>
      <c r="E14" s="73">
        <v>1000</v>
      </c>
      <c r="F14" s="74">
        <v>15000</v>
      </c>
      <c r="G14" s="32"/>
      <c r="H14" s="32"/>
      <c r="I14" s="176">
        <f>C21+E21+F21</f>
        <v>4600</v>
      </c>
      <c r="J14" s="176"/>
      <c r="K14" s="29" t="s">
        <v>46</v>
      </c>
      <c r="L14" s="60">
        <f>D15</f>
        <v>40000</v>
      </c>
      <c r="M14" s="68" t="s">
        <v>48</v>
      </c>
      <c r="N14" s="75">
        <v>200</v>
      </c>
      <c r="O14" s="76" t="s">
        <v>58</v>
      </c>
      <c r="P14" s="172" t="s">
        <v>57</v>
      </c>
      <c r="Q14" s="172"/>
      <c r="R14" s="30"/>
      <c r="S14" s="30"/>
    </row>
    <row r="15" spans="1:19" s="4" customFormat="1" ht="18" customHeight="1" thickTop="1" thickBot="1" x14ac:dyDescent="0.3">
      <c r="A15" s="10"/>
      <c r="B15" s="77" t="s">
        <v>5</v>
      </c>
      <c r="C15" s="78">
        <f>SUM(C10:C14)</f>
        <v>50400</v>
      </c>
      <c r="D15" s="79">
        <f t="shared" ref="D15:F15" si="0">SUM(D10:D14)</f>
        <v>40000</v>
      </c>
      <c r="E15" s="79">
        <f t="shared" si="0"/>
        <v>100000</v>
      </c>
      <c r="F15" s="80">
        <f t="shared" si="0"/>
        <v>200000</v>
      </c>
      <c r="G15" s="32"/>
      <c r="H15" s="32"/>
      <c r="I15" s="176">
        <f>C21+E21+F21</f>
        <v>4600</v>
      </c>
      <c r="J15" s="176"/>
      <c r="K15" s="29" t="s">
        <v>46</v>
      </c>
      <c r="L15" s="60">
        <f>D15</f>
        <v>40000</v>
      </c>
      <c r="M15" s="68" t="s">
        <v>48</v>
      </c>
      <c r="N15" s="81">
        <f>N13*L10</f>
        <v>5040</v>
      </c>
      <c r="O15" s="67" t="s">
        <v>59</v>
      </c>
      <c r="P15" s="82">
        <f>N14*N10</f>
        <v>100</v>
      </c>
      <c r="Q15" s="83"/>
      <c r="R15" s="30"/>
      <c r="S15" s="30"/>
    </row>
    <row r="16" spans="1:19" s="4" customFormat="1" ht="15" customHeight="1" x14ac:dyDescent="0.25">
      <c r="A16" s="10"/>
      <c r="B16" s="32"/>
      <c r="C16" s="32"/>
      <c r="D16" s="32"/>
      <c r="E16" s="32"/>
      <c r="F16" s="32"/>
      <c r="G16" s="32"/>
      <c r="H16" s="32"/>
      <c r="I16" s="176">
        <f>I15-P15</f>
        <v>4500</v>
      </c>
      <c r="J16" s="176"/>
      <c r="K16" s="29" t="s">
        <v>46</v>
      </c>
      <c r="L16" s="60">
        <f>L15+N15</f>
        <v>45040</v>
      </c>
      <c r="M16" s="67"/>
      <c r="N16" s="67"/>
      <c r="O16" s="67"/>
      <c r="P16" s="67"/>
      <c r="Q16" s="67"/>
      <c r="R16" s="30"/>
      <c r="S16" s="30"/>
    </row>
    <row r="17" spans="1:19" s="4" customFormat="1" ht="15" customHeight="1" thickBot="1" x14ac:dyDescent="0.3">
      <c r="A17" s="10"/>
      <c r="B17" s="31" t="s">
        <v>6</v>
      </c>
      <c r="C17" s="31"/>
      <c r="D17" s="31"/>
      <c r="E17" s="32"/>
      <c r="F17" s="32"/>
      <c r="G17" s="32"/>
      <c r="H17" s="32"/>
      <c r="I17" s="177" t="s">
        <v>60</v>
      </c>
      <c r="J17" s="177"/>
      <c r="K17" s="84" t="s">
        <v>61</v>
      </c>
      <c r="L17" s="85">
        <f>L16/I16</f>
        <v>10.008888888888889</v>
      </c>
      <c r="M17" s="30"/>
      <c r="N17" s="30"/>
      <c r="O17" s="30"/>
      <c r="P17" s="30"/>
      <c r="Q17" s="30"/>
      <c r="R17" s="30"/>
      <c r="S17" s="30"/>
    </row>
    <row r="18" spans="1:19" s="4" customFormat="1" ht="10.5" customHeight="1" thickTop="1" thickBot="1" x14ac:dyDescent="0.3">
      <c r="A18" s="10"/>
      <c r="B18" s="31"/>
      <c r="C18" s="31"/>
      <c r="D18" s="31"/>
      <c r="E18" s="32"/>
      <c r="F18" s="32"/>
      <c r="G18" s="32"/>
      <c r="H18" s="32"/>
      <c r="I18" s="86"/>
      <c r="J18" s="87"/>
      <c r="K18" s="29"/>
      <c r="L18" s="29"/>
      <c r="M18" s="30"/>
      <c r="N18" s="30"/>
      <c r="O18" s="30"/>
      <c r="P18" s="30"/>
      <c r="Q18" s="30"/>
      <c r="R18" s="30"/>
      <c r="S18" s="30"/>
    </row>
    <row r="19" spans="1:19" s="4" customFormat="1" ht="27" customHeight="1" thickBot="1" x14ac:dyDescent="0.3">
      <c r="A19" s="10"/>
      <c r="B19" s="88" t="s">
        <v>64</v>
      </c>
      <c r="C19" s="89" t="s">
        <v>22</v>
      </c>
      <c r="D19" s="90" t="s">
        <v>18</v>
      </c>
      <c r="E19" s="89" t="s">
        <v>16</v>
      </c>
      <c r="F19" s="91" t="s">
        <v>17</v>
      </c>
      <c r="G19" s="31"/>
      <c r="H19" s="92" t="s">
        <v>25</v>
      </c>
      <c r="I19" s="86"/>
      <c r="J19" s="93" t="s">
        <v>39</v>
      </c>
      <c r="K19" s="32" t="s">
        <v>46</v>
      </c>
      <c r="L19" s="54">
        <f>L10</f>
        <v>25.2</v>
      </c>
      <c r="M19" s="94" t="s">
        <v>62</v>
      </c>
      <c r="N19" s="95">
        <f>N10</f>
        <v>0.5</v>
      </c>
      <c r="O19" s="94"/>
      <c r="P19" s="94"/>
      <c r="Q19" s="30"/>
      <c r="R19" s="30"/>
      <c r="S19" s="30"/>
    </row>
    <row r="20" spans="1:19" s="4" customFormat="1" ht="18.75" customHeight="1" x14ac:dyDescent="0.25">
      <c r="A20" s="10"/>
      <c r="B20" s="96" t="s">
        <v>14</v>
      </c>
      <c r="C20" s="97" t="s">
        <v>7</v>
      </c>
      <c r="D20" s="98">
        <v>200</v>
      </c>
      <c r="E20" s="98">
        <v>800</v>
      </c>
      <c r="F20" s="99">
        <v>1000</v>
      </c>
      <c r="G20" s="32"/>
      <c r="H20" s="100" t="s">
        <v>26</v>
      </c>
      <c r="I20" s="32"/>
      <c r="J20" s="93" t="s">
        <v>39</v>
      </c>
      <c r="K20" s="32" t="s">
        <v>46</v>
      </c>
      <c r="L20" s="54">
        <f>L19</f>
        <v>25.2</v>
      </c>
      <c r="M20" s="94" t="s">
        <v>62</v>
      </c>
      <c r="N20" s="101">
        <f>N19</f>
        <v>0.5</v>
      </c>
      <c r="O20" s="94" t="s">
        <v>63</v>
      </c>
      <c r="P20" s="102">
        <f>L17</f>
        <v>10.008888888888889</v>
      </c>
      <c r="Q20" s="30"/>
      <c r="R20" s="30"/>
      <c r="S20" s="30"/>
    </row>
    <row r="21" spans="1:19" s="4" customFormat="1" ht="18" customHeight="1" thickBot="1" x14ac:dyDescent="0.3">
      <c r="A21" s="10"/>
      <c r="B21" s="103" t="s">
        <v>15</v>
      </c>
      <c r="C21" s="104">
        <v>1000</v>
      </c>
      <c r="D21" s="105" t="s">
        <v>7</v>
      </c>
      <c r="E21" s="104">
        <v>2400</v>
      </c>
      <c r="F21" s="106">
        <v>1200</v>
      </c>
      <c r="G21" s="32"/>
      <c r="H21" s="107" t="s">
        <v>21</v>
      </c>
      <c r="I21" s="32"/>
      <c r="J21" s="108" t="s">
        <v>39</v>
      </c>
      <c r="K21" s="109" t="s">
        <v>46</v>
      </c>
      <c r="L21" s="110">
        <f>N20*P20+L20</f>
        <v>30.204444444444444</v>
      </c>
      <c r="M21" s="94"/>
      <c r="N21" s="94"/>
      <c r="O21" s="94"/>
      <c r="P21" s="94"/>
      <c r="Q21" s="30"/>
      <c r="R21" s="30"/>
      <c r="S21" s="30"/>
    </row>
    <row r="22" spans="1:19" s="4" customFormat="1" ht="15" customHeight="1" thickBot="1" x14ac:dyDescent="0.3">
      <c r="A22" s="10"/>
      <c r="B22" s="30"/>
      <c r="C22" s="30"/>
      <c r="D22" s="30"/>
      <c r="E22" s="30"/>
      <c r="F22" s="30"/>
      <c r="G22" s="30"/>
      <c r="H22" s="30"/>
      <c r="I22" s="32"/>
      <c r="J22" s="29"/>
      <c r="K22" s="29"/>
      <c r="L22" s="29"/>
      <c r="M22" s="30"/>
      <c r="N22" s="30"/>
      <c r="O22" s="30"/>
      <c r="P22" s="30"/>
      <c r="Q22" s="30"/>
      <c r="R22" s="30"/>
      <c r="S22" s="30"/>
    </row>
    <row r="23" spans="1:19" s="4" customFormat="1" ht="27" customHeight="1" thickBot="1" x14ac:dyDescent="0.3">
      <c r="A23" s="10"/>
      <c r="B23" s="111" t="s">
        <v>29</v>
      </c>
      <c r="C23" s="112" t="s">
        <v>14</v>
      </c>
      <c r="D23" s="113" t="s">
        <v>18</v>
      </c>
      <c r="E23" s="114" t="s">
        <v>16</v>
      </c>
      <c r="F23" s="91" t="s">
        <v>17</v>
      </c>
      <c r="G23" s="115"/>
      <c r="H23" s="116" t="s">
        <v>30</v>
      </c>
      <c r="I23" s="32"/>
      <c r="J23" s="29"/>
      <c r="K23" s="117" t="s">
        <v>39</v>
      </c>
      <c r="L23" s="32" t="s">
        <v>65</v>
      </c>
      <c r="M23" s="118" t="s">
        <v>67</v>
      </c>
      <c r="N23" s="118"/>
      <c r="O23" s="94"/>
      <c r="P23" s="94"/>
      <c r="Q23" s="94"/>
      <c r="R23" s="94"/>
      <c r="S23" s="30"/>
    </row>
    <row r="24" spans="1:19" s="4" customFormat="1" ht="18" customHeight="1" x14ac:dyDescent="0.25">
      <c r="A24" s="10"/>
      <c r="B24" s="119" t="s">
        <v>8</v>
      </c>
      <c r="C24" s="120" t="s">
        <v>20</v>
      </c>
      <c r="D24" s="121" t="s">
        <v>21</v>
      </c>
      <c r="E24" s="120" t="s">
        <v>21</v>
      </c>
      <c r="F24" s="122" t="s">
        <v>21</v>
      </c>
      <c r="G24" s="123"/>
      <c r="H24" s="123"/>
      <c r="I24" s="32"/>
      <c r="J24" s="31"/>
      <c r="K24" s="117" t="s">
        <v>45</v>
      </c>
      <c r="L24" s="124" t="s">
        <v>65</v>
      </c>
      <c r="M24" s="118" t="s">
        <v>68</v>
      </c>
      <c r="N24" s="118"/>
      <c r="O24" s="94"/>
      <c r="P24" s="94"/>
      <c r="Q24" s="94"/>
      <c r="R24" s="94"/>
      <c r="S24" s="30"/>
    </row>
    <row r="25" spans="1:19" s="4" customFormat="1" ht="18" customHeight="1" x14ac:dyDescent="0.25">
      <c r="A25" s="10"/>
      <c r="B25" s="119" t="s">
        <v>35</v>
      </c>
      <c r="C25" s="125">
        <f>-SUM(D20:F20)</f>
        <v>-2000</v>
      </c>
      <c r="D25" s="126">
        <f>D20</f>
        <v>200</v>
      </c>
      <c r="E25" s="126">
        <f>E20</f>
        <v>800</v>
      </c>
      <c r="F25" s="127">
        <f>F20</f>
        <v>1000</v>
      </c>
      <c r="G25" s="123"/>
      <c r="H25" s="123"/>
      <c r="I25" s="128"/>
      <c r="J25" s="129"/>
      <c r="K25" s="117" t="s">
        <v>40</v>
      </c>
      <c r="L25" s="124" t="s">
        <v>65</v>
      </c>
      <c r="M25" s="118" t="s">
        <v>71</v>
      </c>
      <c r="N25" s="118"/>
      <c r="O25" s="94"/>
      <c r="P25" s="94"/>
      <c r="Q25" s="94"/>
      <c r="R25" s="94"/>
      <c r="S25" s="30"/>
    </row>
    <row r="26" spans="1:19" s="4" customFormat="1" ht="18" customHeight="1" thickBot="1" x14ac:dyDescent="0.25">
      <c r="B26" s="130" t="s">
        <v>31</v>
      </c>
      <c r="C26" s="131">
        <f>C21</f>
        <v>1000</v>
      </c>
      <c r="D26" s="132">
        <f>-SUM(C21+E21+F21)</f>
        <v>-4600</v>
      </c>
      <c r="E26" s="133">
        <f>E21</f>
        <v>2400</v>
      </c>
      <c r="F26" s="134">
        <f>F21</f>
        <v>1200</v>
      </c>
      <c r="G26" s="135"/>
      <c r="H26" s="135"/>
      <c r="I26" s="128"/>
      <c r="J26" s="129"/>
      <c r="K26" s="117" t="s">
        <v>47</v>
      </c>
      <c r="L26" s="124" t="s">
        <v>65</v>
      </c>
      <c r="M26" s="118" t="s">
        <v>72</v>
      </c>
      <c r="N26" s="118"/>
      <c r="O26" s="94"/>
      <c r="P26" s="94"/>
      <c r="Q26" s="94"/>
      <c r="R26" s="94"/>
      <c r="S26" s="30"/>
    </row>
    <row r="27" spans="1:19" s="4" customFormat="1" ht="18" customHeight="1" thickBot="1" x14ac:dyDescent="0.25">
      <c r="B27" s="119" t="s">
        <v>32</v>
      </c>
      <c r="C27" s="136">
        <f>L21</f>
        <v>30.204444444444444</v>
      </c>
      <c r="D27" s="137">
        <f>L17</f>
        <v>10.008888888888889</v>
      </c>
      <c r="E27" s="135"/>
      <c r="F27" s="135"/>
      <c r="G27" s="135"/>
      <c r="H27" s="135"/>
      <c r="I27" s="128"/>
      <c r="J27" s="129"/>
      <c r="K27" s="138" t="s">
        <v>42</v>
      </c>
      <c r="L27" s="124" t="s">
        <v>65</v>
      </c>
      <c r="M27" s="139" t="s">
        <v>69</v>
      </c>
      <c r="N27" s="139"/>
      <c r="O27" s="139"/>
      <c r="P27" s="139"/>
      <c r="Q27" s="139"/>
      <c r="R27" s="94"/>
      <c r="S27" s="30"/>
    </row>
    <row r="28" spans="1:19" s="4" customFormat="1" ht="18" customHeight="1" thickBot="1" x14ac:dyDescent="0.3">
      <c r="B28" s="140" t="s">
        <v>36</v>
      </c>
      <c r="C28" s="141">
        <f>C15</f>
        <v>50400</v>
      </c>
      <c r="D28" s="142">
        <f>D15</f>
        <v>40000</v>
      </c>
      <c r="E28" s="143">
        <f>E15</f>
        <v>100000</v>
      </c>
      <c r="F28" s="144">
        <f>F15</f>
        <v>200000</v>
      </c>
      <c r="G28" s="59"/>
      <c r="H28" s="145">
        <f>SUM(C28:F28)</f>
        <v>390400</v>
      </c>
      <c r="I28" s="146"/>
      <c r="J28" s="129"/>
      <c r="K28" s="138" t="s">
        <v>66</v>
      </c>
      <c r="L28" s="124" t="s">
        <v>65</v>
      </c>
      <c r="M28" s="139" t="s">
        <v>70</v>
      </c>
      <c r="N28" s="139"/>
      <c r="O28" s="139"/>
      <c r="P28" s="139"/>
      <c r="Q28" s="139"/>
      <c r="R28" s="94"/>
      <c r="S28" s="30"/>
    </row>
    <row r="29" spans="1:19" s="4" customFormat="1" ht="19.5" customHeight="1" thickBot="1" x14ac:dyDescent="0.3">
      <c r="B29" s="147" t="s">
        <v>33</v>
      </c>
      <c r="C29" s="148"/>
      <c r="D29" s="148"/>
      <c r="E29" s="63"/>
      <c r="F29" s="63"/>
      <c r="G29" s="59"/>
      <c r="H29" s="149"/>
      <c r="I29" s="146"/>
      <c r="J29" s="129"/>
      <c r="K29" s="150"/>
      <c r="L29" s="139"/>
      <c r="M29" s="124"/>
      <c r="N29" s="94"/>
      <c r="O29" s="94"/>
      <c r="P29" s="94"/>
      <c r="Q29" s="94"/>
      <c r="R29" s="94"/>
      <c r="S29" s="30"/>
    </row>
    <row r="30" spans="1:19" s="4" customFormat="1" ht="19.5" customHeight="1" x14ac:dyDescent="0.2">
      <c r="B30" s="119" t="s">
        <v>14</v>
      </c>
      <c r="C30" s="151">
        <f>C25*C27</f>
        <v>-60408.888888888891</v>
      </c>
      <c r="D30" s="152">
        <f>D25*C27</f>
        <v>6040.8888888888887</v>
      </c>
      <c r="E30" s="152">
        <f>E25*C27</f>
        <v>24163.555555555555</v>
      </c>
      <c r="F30" s="153">
        <f>F25*C27</f>
        <v>30204.444444444445</v>
      </c>
      <c r="G30" s="154"/>
      <c r="H30" s="155">
        <f>SUM(C30:F30)</f>
        <v>0</v>
      </c>
      <c r="I30" s="146"/>
      <c r="J30" s="67"/>
      <c r="K30" s="94" t="s">
        <v>26</v>
      </c>
      <c r="L30" s="94" t="s">
        <v>79</v>
      </c>
      <c r="M30" s="94"/>
      <c r="N30" s="94"/>
      <c r="O30" s="30"/>
      <c r="P30" s="30"/>
      <c r="Q30" s="30"/>
      <c r="R30" s="30"/>
      <c r="S30" s="30"/>
    </row>
    <row r="31" spans="1:19" s="4" customFormat="1" ht="19.5" customHeight="1" thickBot="1" x14ac:dyDescent="0.25">
      <c r="B31" s="156" t="s">
        <v>15</v>
      </c>
      <c r="C31" s="157">
        <f>C26*D27</f>
        <v>10008.888888888889</v>
      </c>
      <c r="D31" s="158">
        <f>D26*D27</f>
        <v>-46040.888888888891</v>
      </c>
      <c r="E31" s="158">
        <f>E26*D27</f>
        <v>24021.333333333332</v>
      </c>
      <c r="F31" s="159">
        <f>F26*D27</f>
        <v>12010.666666666666</v>
      </c>
      <c r="G31" s="154"/>
      <c r="H31" s="160">
        <f>SUM(C31:F31)</f>
        <v>0</v>
      </c>
      <c r="I31" s="146"/>
      <c r="J31" s="67"/>
      <c r="K31" s="94" t="s">
        <v>21</v>
      </c>
      <c r="L31" s="94" t="s">
        <v>78</v>
      </c>
      <c r="M31" s="94"/>
      <c r="N31" s="94"/>
      <c r="O31" s="30"/>
      <c r="P31" s="30"/>
      <c r="Q31" s="30"/>
      <c r="R31" s="30"/>
      <c r="S31" s="30"/>
    </row>
    <row r="32" spans="1:19" s="4" customFormat="1" ht="19.5" customHeight="1" thickTop="1" thickBot="1" x14ac:dyDescent="0.3">
      <c r="A32" s="4" t="s">
        <v>28</v>
      </c>
      <c r="B32" s="161" t="s">
        <v>34</v>
      </c>
      <c r="C32" s="162">
        <f>SUM(C28+C30+C31)</f>
        <v>-1.8189894035458565E-12</v>
      </c>
      <c r="D32" s="163">
        <f t="shared" ref="D32:F32" si="1">SUM(D28+D30+D31)</f>
        <v>0</v>
      </c>
      <c r="E32" s="163">
        <f t="shared" si="1"/>
        <v>148184.88888888891</v>
      </c>
      <c r="F32" s="163">
        <f t="shared" si="1"/>
        <v>242215.11111111109</v>
      </c>
      <c r="G32" s="154"/>
      <c r="H32" s="164">
        <f>SUM(C32:F32)</f>
        <v>390400</v>
      </c>
      <c r="I32" s="146"/>
      <c r="J32" s="67"/>
      <c r="K32" s="94"/>
      <c r="L32" s="94"/>
      <c r="M32" s="94"/>
      <c r="N32" s="94"/>
      <c r="O32" s="30"/>
      <c r="P32" s="30"/>
      <c r="Q32" s="30"/>
      <c r="R32" s="30"/>
      <c r="S32" s="30"/>
    </row>
    <row r="33" spans="2:19" s="4" customFormat="1" ht="19.5" customHeight="1" x14ac:dyDescent="0.2">
      <c r="B33" s="30"/>
      <c r="C33" s="30"/>
      <c r="D33" s="30"/>
      <c r="E33" s="30"/>
      <c r="F33" s="30"/>
      <c r="G33" s="30"/>
      <c r="H33" s="30"/>
      <c r="I33" s="165"/>
      <c r="J33" s="68"/>
      <c r="K33" s="67"/>
      <c r="L33" s="30"/>
      <c r="M33" s="30"/>
      <c r="N33" s="30"/>
      <c r="O33" s="30"/>
      <c r="P33" s="30"/>
      <c r="Q33" s="30"/>
      <c r="R33" s="30"/>
      <c r="S33" s="30"/>
    </row>
    <row r="34" spans="2:19" s="4" customFormat="1" ht="19.5" customHeight="1" x14ac:dyDescent="0.2">
      <c r="B34" s="30"/>
      <c r="C34" s="30"/>
      <c r="D34" s="30"/>
      <c r="E34" s="30"/>
      <c r="F34" s="30"/>
      <c r="G34" s="30"/>
      <c r="H34" s="30"/>
      <c r="I34" s="165"/>
      <c r="J34" s="67"/>
      <c r="K34" s="67"/>
      <c r="L34" s="30"/>
      <c r="M34" s="30"/>
      <c r="N34" s="30"/>
      <c r="O34" s="30"/>
      <c r="P34" s="30"/>
      <c r="Q34" s="30"/>
      <c r="R34" s="30"/>
      <c r="S34" s="30"/>
    </row>
    <row r="35" spans="2:19" s="4" customFormat="1" ht="19.5" customHeight="1" x14ac:dyDescent="0.2">
      <c r="J35" s="5"/>
      <c r="K35" s="5"/>
    </row>
    <row r="36" spans="2:19" s="4" customFormat="1" ht="19.5" customHeight="1" x14ac:dyDescent="0.2">
      <c r="J36" s="5"/>
      <c r="K36" s="5"/>
    </row>
    <row r="37" spans="2:19" s="4" customFormat="1" ht="19.5" customHeight="1" x14ac:dyDescent="0.2"/>
    <row r="38" spans="2:19" s="4" customFormat="1" ht="19.5" customHeight="1" x14ac:dyDescent="0.2"/>
    <row r="39" spans="2:19" s="4" customFormat="1" ht="19.5" customHeight="1" x14ac:dyDescent="0.2"/>
    <row r="40" spans="2:19" s="4" customFormat="1" ht="19.5" customHeight="1" x14ac:dyDescent="0.2">
      <c r="I40" s="16"/>
    </row>
    <row r="41" spans="2:19" s="4" customFormat="1" ht="19.5" customHeight="1" x14ac:dyDescent="0.2"/>
    <row r="42" spans="2:19" s="4" customFormat="1" ht="19.5" customHeight="1" x14ac:dyDescent="0.2"/>
    <row r="43" spans="2:19" s="3" customFormat="1" ht="19.5" customHeight="1" x14ac:dyDescent="0.25"/>
    <row r="44" spans="2:19" s="3" customFormat="1" x14ac:dyDescent="0.25"/>
    <row r="45" spans="2:19" s="3" customFormat="1" x14ac:dyDescent="0.25"/>
    <row r="46" spans="2:19" s="3" customFormat="1" x14ac:dyDescent="0.25"/>
    <row r="47" spans="2:19" s="3" customFormat="1" x14ac:dyDescent="0.25"/>
    <row r="48" spans="2:19" s="3" customFormat="1" x14ac:dyDescent="0.25"/>
  </sheetData>
  <sheetProtection password="DEC7" sheet="1" objects="1" scenarios="1"/>
  <mergeCells count="13">
    <mergeCell ref="I15:J15"/>
    <mergeCell ref="I16:J16"/>
    <mergeCell ref="I17:J17"/>
    <mergeCell ref="I13:J13"/>
    <mergeCell ref="I14:J14"/>
    <mergeCell ref="C7:D7"/>
    <mergeCell ref="E7:F7"/>
    <mergeCell ref="N10:O10"/>
    <mergeCell ref="P14:Q14"/>
    <mergeCell ref="I9:J9"/>
    <mergeCell ref="N9:O9"/>
    <mergeCell ref="I10:J10"/>
    <mergeCell ref="I11:J11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D26" formula="1"/>
    <ignoredError sqref="C32:F32 H3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</vt:lpstr>
      <vt:lpstr>Gleichungsverfahren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Batz</dc:creator>
  <cp:lastModifiedBy>Laura Kim Paul</cp:lastModifiedBy>
  <cp:lastPrinted>2010-05-17T19:46:53Z</cp:lastPrinted>
  <dcterms:created xsi:type="dcterms:W3CDTF">2010-05-11T13:16:41Z</dcterms:created>
  <dcterms:modified xsi:type="dcterms:W3CDTF">2013-01-06T00:58:12Z</dcterms:modified>
</cp:coreProperties>
</file>